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AF4411B-BFBF-41B8-ADAB-68C30EA781E7}" xr6:coauthVersionLast="47" xr6:coauthVersionMax="47" xr10:uidLastSave="{00000000-0000-0000-0000-000000000000}"/>
  <bookViews>
    <workbookView xWindow="-108" yWindow="-108" windowWidth="23256" windowHeight="12456" tabRatio="915" firstSheet="3" activeTab="9" xr2:uid="{00000000-000D-0000-FFFF-FFFF00000000}"/>
  </bookViews>
  <sheets>
    <sheet name="Legal Classification" sheetId="28" r:id="rId1"/>
    <sheet name="Comparison by Classification in" sheetId="4" r:id="rId2"/>
    <sheet name="by action taken " sheetId="27" r:id="rId3"/>
    <sheet name="Suspects" sheetId="12" r:id="rId4"/>
    <sheet name="Number of Cases in Governorates" sheetId="1" r:id="rId5"/>
    <sheet name="Reporting Institution" sheetId="2" r:id="rId6"/>
    <sheet name="Top Ten Crimes" sheetId="3" r:id="rId7"/>
    <sheet name="Technological Development" sheetId="23" r:id="rId8"/>
    <sheet name="Comparison by Classification i1" sheetId="29" r:id="rId9"/>
    <sheet name="Implementation" sheetId="26" r:id="rId10"/>
  </sheets>
  <externalReferences>
    <externalReference r:id="rId11"/>
  </externalReferences>
  <definedNames>
    <definedName name="_xlnm.Print_Titles" localSheetId="2">'by action taken '!$8:$8</definedName>
    <definedName name="_xlnm.Print_Titles" localSheetId="5">'Reporting Institution'!$6:$7</definedName>
    <definedName name="_xlnm.Print_Titles" localSheetId="6">'Top Ten Crimes'!$2:$2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2" l="1"/>
  <c r="F18" i="12"/>
  <c r="D18" i="12"/>
  <c r="B18" i="12"/>
  <c r="B19" i="12" s="1"/>
  <c r="F19" i="12" l="1"/>
  <c r="J17" i="12" s="1"/>
  <c r="F20" i="12" s="1"/>
  <c r="C10" i="29"/>
  <c r="C9" i="29"/>
  <c r="F7" i="29"/>
  <c r="E7" i="29"/>
  <c r="D7" i="29"/>
  <c r="C7" i="29"/>
  <c r="B7" i="29"/>
  <c r="G6" i="29"/>
  <c r="E5" i="4"/>
  <c r="E4" i="28"/>
  <c r="C5" i="28" s="1"/>
  <c r="H9" i="27"/>
  <c r="G10" i="27" s="1"/>
  <c r="B20" i="12" l="1"/>
  <c r="G7" i="29"/>
  <c r="D5" i="28"/>
  <c r="E5" i="28"/>
  <c r="B5" i="28"/>
  <c r="D10" i="27"/>
  <c r="E10" i="27"/>
  <c r="F10" i="27"/>
  <c r="I9" i="27" l="1"/>
  <c r="C7" i="26"/>
  <c r="C8" i="26" s="1"/>
  <c r="B7" i="26"/>
  <c r="B8" i="26" s="1"/>
  <c r="D6" i="26"/>
  <c r="D5" i="26"/>
  <c r="E5" i="26" s="1"/>
  <c r="D7" i="26" l="1"/>
  <c r="D8" i="26" s="1"/>
  <c r="E6" i="26"/>
  <c r="E11" i="23" l="1"/>
  <c r="E12" i="23"/>
  <c r="E10" i="23"/>
  <c r="E5" i="23"/>
  <c r="E4" i="23"/>
  <c r="B14" i="1" l="1"/>
  <c r="C7" i="1" s="1"/>
  <c r="C14" i="1" l="1"/>
  <c r="C6" i="1"/>
  <c r="C13" i="1"/>
  <c r="C9" i="1"/>
  <c r="C5" i="1"/>
  <c r="C12" i="1"/>
  <c r="C8" i="1"/>
  <c r="C4" i="1"/>
  <c r="C10" i="1"/>
  <c r="C3" i="1"/>
  <c r="C11" i="1"/>
  <c r="E6" i="4" l="1"/>
  <c r="C6" i="23" l="1"/>
  <c r="E6" i="23" s="1"/>
  <c r="C7" i="4" l="1"/>
  <c r="D7" i="4"/>
  <c r="B7" i="4"/>
  <c r="C11" i="12" l="1"/>
  <c r="E11" i="12"/>
  <c r="F11" i="12"/>
  <c r="I11" i="12"/>
  <c r="B11" i="12"/>
  <c r="I12" i="12" l="1"/>
  <c r="F12" i="12"/>
  <c r="E12" i="12"/>
  <c r="B12" i="12"/>
  <c r="C12" i="12"/>
  <c r="C14" i="2"/>
  <c r="B6" i="23" l="1"/>
  <c r="C14" i="3"/>
  <c r="D5" i="3" s="1"/>
  <c r="D12" i="3" l="1"/>
  <c r="D4" i="3"/>
  <c r="D7" i="3"/>
  <c r="D14" i="3"/>
  <c r="D10" i="3"/>
  <c r="D6" i="3"/>
  <c r="D8" i="3"/>
  <c r="D3" i="3"/>
  <c r="D11" i="3"/>
  <c r="D13" i="3"/>
  <c r="D9" i="3"/>
  <c r="E7" i="4" l="1"/>
  <c r="D10" i="12" l="1"/>
  <c r="D11" i="12" l="1"/>
  <c r="D12" i="12" s="1"/>
  <c r="G10" i="12"/>
  <c r="H10" i="12" l="1"/>
  <c r="G11" i="12"/>
  <c r="G12" i="12" s="1"/>
  <c r="H11" i="12" l="1"/>
  <c r="H12" i="12" s="1"/>
  <c r="D11" i="2"/>
  <c r="D9" i="2" l="1"/>
  <c r="D13" i="2"/>
  <c r="D10" i="2"/>
  <c r="D12" i="2"/>
  <c r="D14" i="2"/>
  <c r="D8" i="2"/>
</calcChain>
</file>

<file path=xl/sharedStrings.xml><?xml version="1.0" encoding="utf-8"?>
<sst xmlns="http://schemas.openxmlformats.org/spreadsheetml/2006/main" count="148" uniqueCount="148">
  <si>
    <r>
      <rPr>
        <sz val="14"/>
        <color theme="1"/>
        <rFont val="Sakkal Majalla"/>
      </rPr>
      <t>Governorate</t>
    </r>
  </si>
  <si>
    <r>
      <rPr>
        <sz val="14"/>
        <color theme="1"/>
        <rFont val="Sakkal Majalla"/>
      </rPr>
      <t>Total</t>
    </r>
  </si>
  <si>
    <r>
      <rPr>
        <sz val="14"/>
        <color theme="1"/>
        <rFont val="Sakkal Majalla"/>
      </rPr>
      <t>Muscat Governorate</t>
    </r>
  </si>
  <si>
    <r>
      <rPr>
        <sz val="14"/>
        <color theme="1"/>
        <rFont val="Sakkal Majalla"/>
      </rPr>
      <t>North Batinah Governorate</t>
    </r>
  </si>
  <si>
    <r>
      <rPr>
        <sz val="14"/>
        <color theme="1"/>
        <rFont val="Sakkal Majalla"/>
      </rPr>
      <t>Dhofar Governorate</t>
    </r>
  </si>
  <si>
    <r>
      <rPr>
        <sz val="14"/>
        <color theme="1"/>
        <rFont val="Sakkal Majalla"/>
      </rPr>
      <t>South Batinah Governorate</t>
    </r>
  </si>
  <si>
    <r>
      <rPr>
        <sz val="14"/>
        <color theme="1"/>
        <rFont val="Sakkal Majalla"/>
      </rPr>
      <t>Dakhiliyah Governorate</t>
    </r>
  </si>
  <si>
    <r>
      <rPr>
        <sz val="14"/>
        <color theme="1"/>
        <rFont val="Sakkal Majalla"/>
      </rPr>
      <t>North Sharqiyah Governorate</t>
    </r>
  </si>
  <si>
    <r>
      <rPr>
        <sz val="14"/>
        <color theme="1"/>
        <rFont val="Sakkal Majalla"/>
      </rPr>
      <t>South Sharqiyah Governorate</t>
    </r>
  </si>
  <si>
    <r>
      <rPr>
        <sz val="14"/>
        <color theme="1"/>
        <rFont val="Sakkal Majalla"/>
      </rPr>
      <t>Dhahirah Governorate</t>
    </r>
  </si>
  <si>
    <r>
      <rPr>
        <sz val="14"/>
        <color theme="1"/>
        <rFont val="Sakkal Majalla"/>
      </rPr>
      <t>Buraimi Governorate</t>
    </r>
  </si>
  <si>
    <r>
      <rPr>
        <sz val="14"/>
        <color theme="1"/>
        <rFont val="Sakkal Majalla"/>
      </rPr>
      <t>Wusta Governorate</t>
    </r>
  </si>
  <si>
    <r>
      <rPr>
        <sz val="14"/>
        <color theme="1"/>
        <rFont val="Sakkal Majalla"/>
      </rPr>
      <t>Musandam Governorate</t>
    </r>
  </si>
  <si>
    <r>
      <rPr>
        <sz val="14"/>
        <color theme="1"/>
        <rFont val="Sakkal Majalla"/>
      </rPr>
      <t>Percentage (%)</t>
    </r>
  </si>
  <si>
    <r>
      <rPr>
        <b/>
        <sz val="16"/>
        <rFont val="Arial"/>
        <family val="2"/>
      </rPr>
      <t>Sr.</t>
    </r>
  </si>
  <si>
    <r>
      <rPr>
        <b/>
        <sz val="16"/>
        <rFont val="Arial"/>
        <family val="2"/>
      </rPr>
      <t>Reporting Institution</t>
    </r>
  </si>
  <si>
    <r>
      <rPr>
        <b/>
        <sz val="16"/>
        <rFont val="Arial"/>
        <family val="2"/>
      </rPr>
      <t>Royal Oman Police</t>
    </r>
  </si>
  <si>
    <r>
      <rPr>
        <b/>
        <sz val="16"/>
        <rFont val="Arial"/>
        <family val="2"/>
      </rPr>
      <t>Consumer Protection Authority</t>
    </r>
  </si>
  <si>
    <r>
      <rPr>
        <b/>
        <sz val="12"/>
        <color indexed="8"/>
        <rFont val="Sakkal Majalla"/>
      </rPr>
      <t>Crime Type</t>
    </r>
  </si>
  <si>
    <r>
      <rPr>
        <b/>
        <sz val="14"/>
        <color indexed="8"/>
        <rFont val="Sakkal Majalla"/>
      </rPr>
      <t>1</t>
    </r>
  </si>
  <si>
    <r>
      <rPr>
        <sz val="14"/>
        <color indexed="8"/>
        <rFont val="Sakkal Majalla"/>
      </rPr>
      <t>Cheque-Related Offences</t>
    </r>
  </si>
  <si>
    <r>
      <rPr>
        <b/>
        <sz val="14"/>
        <color indexed="8"/>
        <rFont val="Sakkal Majalla"/>
      </rPr>
      <t>2</t>
    </r>
  </si>
  <si>
    <r>
      <rPr>
        <b/>
        <sz val="14"/>
        <color indexed="8"/>
        <rFont val="Sakkal Majalla"/>
      </rPr>
      <t>3</t>
    </r>
  </si>
  <si>
    <r>
      <rPr>
        <b/>
        <sz val="14"/>
        <color indexed="8"/>
        <rFont val="Sakkal Majalla"/>
      </rPr>
      <t>4</t>
    </r>
  </si>
  <si>
    <r>
      <rPr>
        <b/>
        <sz val="14"/>
        <color indexed="8"/>
        <rFont val="Sakkal Majalla"/>
      </rPr>
      <t>5</t>
    </r>
  </si>
  <si>
    <r>
      <rPr>
        <b/>
        <sz val="14"/>
        <color indexed="8"/>
        <rFont val="Sakkal Majalla"/>
      </rPr>
      <t>6</t>
    </r>
  </si>
  <si>
    <r>
      <rPr>
        <b/>
        <sz val="14"/>
        <color indexed="8"/>
        <rFont val="Sakkal Majalla"/>
      </rPr>
      <t>7</t>
    </r>
  </si>
  <si>
    <r>
      <rPr>
        <b/>
        <sz val="14"/>
        <color indexed="8"/>
        <rFont val="Sakkal Majalla"/>
      </rPr>
      <t>8</t>
    </r>
  </si>
  <si>
    <r>
      <rPr>
        <b/>
        <sz val="14"/>
        <color indexed="8"/>
        <rFont val="Sakkal Majalla"/>
      </rPr>
      <t>9</t>
    </r>
  </si>
  <si>
    <r>
      <rPr>
        <b/>
        <sz val="14"/>
        <color indexed="8"/>
        <rFont val="Sakkal Majalla"/>
      </rPr>
      <t>10</t>
    </r>
  </si>
  <si>
    <r>
      <rPr>
        <b/>
        <sz val="14"/>
        <color indexed="8"/>
        <rFont val="Sakkal Majalla"/>
      </rPr>
      <t>Other criminal offences</t>
    </r>
  </si>
  <si>
    <r>
      <rPr>
        <sz val="14"/>
        <color theme="1"/>
        <rFont val="Calibri"/>
        <family val="2"/>
        <charset val="178"/>
        <scheme val="minor"/>
      </rPr>
      <t>Percentage of change</t>
    </r>
  </si>
  <si>
    <r>
      <rPr>
        <b/>
        <sz val="18"/>
        <rFont val="Calibri"/>
        <family val="2"/>
        <scheme val="minor"/>
      </rPr>
      <t>Administrative Complaints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</si>
  <si>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Violations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</si>
  <si>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Misdemeanors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</si>
  <si>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 xml:space="preserve"> Felonies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</si>
  <si>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Acts of God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</si>
  <si>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Total Cases</t>
    </r>
    <r>
      <rPr>
        <sz val="18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</si>
  <si>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  <charset val="178"/>
        <scheme val="minor"/>
      </rPr>
      <t>Ratio</t>
    </r>
  </si>
  <si>
    <r>
      <rPr>
        <sz val="16"/>
        <color theme="1"/>
        <rFont val="Sakkal Majalla"/>
      </rPr>
      <t xml:space="preserve">Cases received electronically </t>
    </r>
  </si>
  <si>
    <r>
      <rPr>
        <b/>
        <sz val="16"/>
        <color theme="1"/>
        <rFont val="Sakkal Majalla"/>
      </rPr>
      <t xml:space="preserve">Cases Received Electronically </t>
    </r>
  </si>
  <si>
    <r>
      <rPr>
        <sz val="16"/>
        <color theme="1"/>
        <rFont val="Sakkal Majalla"/>
      </rPr>
      <t>Judicial Orders</t>
    </r>
  </si>
  <si>
    <r>
      <rPr>
        <sz val="16"/>
        <color theme="1"/>
        <rFont val="Sakkal Majalla"/>
      </rPr>
      <t>Investigation Records</t>
    </r>
  </si>
  <si>
    <r>
      <rPr>
        <sz val="16"/>
        <color theme="1"/>
        <rFont val="Sakkal Majalla"/>
      </rPr>
      <t>Public Services Administration</t>
    </r>
  </si>
  <si>
    <r>
      <rPr>
        <b/>
        <sz val="16"/>
        <rFont val="Arial"/>
        <family val="2"/>
      </rPr>
      <t>E-Services Portal</t>
    </r>
  </si>
  <si>
    <r>
      <rPr>
        <sz val="14"/>
        <color indexed="8"/>
        <rFont val="Sakkal Majalla"/>
      </rPr>
      <t>Crimes against Human Freedom and Dignity</t>
    </r>
  </si>
  <si>
    <r>
      <rPr>
        <sz val="14"/>
        <color indexed="8"/>
        <rFont val="Sakkal Majalla"/>
      </rPr>
      <t>Theft and Extortion Offenses</t>
    </r>
  </si>
  <si>
    <r>
      <rPr>
        <b/>
        <sz val="16"/>
        <rFont val="Arial"/>
        <family val="2"/>
      </rPr>
      <t>Ministry of Labour</t>
    </r>
  </si>
  <si>
    <r>
      <rPr>
        <sz val="16"/>
        <color theme="1"/>
        <rFont val="Sakkal Majalla"/>
      </rPr>
      <t>Total incoming</t>
    </r>
  </si>
  <si>
    <r>
      <rPr>
        <b/>
        <sz val="20"/>
        <rFont val="Traditional Arabic"/>
        <family val="1"/>
      </rPr>
      <t>Percentage of Muscat Felonies from the Total Felonies</t>
    </r>
  </si>
  <si>
    <r>
      <rPr>
        <b/>
        <sz val="20"/>
        <rFont val="Traditional Arabic"/>
        <family val="1"/>
      </rPr>
      <t>Percentage of Muscat Misdemeanors from the Total Felonies</t>
    </r>
  </si>
  <si>
    <r>
      <rPr>
        <b/>
        <sz val="16"/>
        <rFont val="Arial"/>
        <family val="2"/>
      </rPr>
      <t>Ministry of Agriculture, Fisheries and Water Resources</t>
    </r>
  </si>
  <si>
    <r>
      <rPr>
        <b/>
        <sz val="16"/>
        <rFont val="Arial"/>
        <family val="2"/>
      </rPr>
      <t>other institutions</t>
    </r>
  </si>
  <si>
    <r>
      <rPr>
        <b/>
        <sz val="26"/>
        <rFont val="الشهيد محمد الدره"/>
        <charset val="178"/>
      </rPr>
      <t xml:space="preserve">Suspects        </t>
    </r>
  </si>
  <si>
    <r>
      <rPr>
        <b/>
        <sz val="22"/>
        <rFont val="الشهيد محمد الدره"/>
        <charset val="178"/>
      </rPr>
      <t xml:space="preserve">Adults    </t>
    </r>
  </si>
  <si>
    <r>
      <rPr>
        <sz val="20"/>
        <rFont val="الشهيد محمد الدره"/>
        <charset val="178"/>
      </rPr>
      <t xml:space="preserve">Males
  </t>
    </r>
  </si>
  <si>
    <r>
      <rPr>
        <sz val="20"/>
        <rFont val="الشهيد محمد الدره"/>
        <charset val="178"/>
      </rPr>
      <t xml:space="preserve">Females
 </t>
    </r>
  </si>
  <si>
    <r>
      <rPr>
        <sz val="20"/>
        <rFont val="الشهيد محمد الدره"/>
        <charset val="178"/>
      </rPr>
      <t xml:space="preserve">Males
 </t>
    </r>
  </si>
  <si>
    <r>
      <rPr>
        <sz val="20"/>
        <rFont val="الشهيد محمد الدره"/>
        <charset val="178"/>
      </rPr>
      <t xml:space="preserve">Females
  </t>
    </r>
  </si>
  <si>
    <r>
      <rPr>
        <b/>
        <sz val="20"/>
        <rFont val="الشهيد محمد الدره"/>
        <charset val="178"/>
      </rPr>
      <t>Total Adults</t>
    </r>
    <r>
      <rPr>
        <sz val="20"/>
        <rFont val="الشهيد محمد الدره"/>
        <charset val="178"/>
      </rPr>
      <t xml:space="preserve">
 </t>
    </r>
  </si>
  <si>
    <r>
      <rPr>
        <b/>
        <sz val="20"/>
        <rFont val="الشهيد محمد الدره"/>
        <charset val="178"/>
      </rPr>
      <t>Total Juveniles</t>
    </r>
    <r>
      <rPr>
        <sz val="20"/>
        <rFont val="الشهيد محمد الدره"/>
        <charset val="178"/>
      </rPr>
      <t xml:space="preserve">
 </t>
    </r>
  </si>
  <si>
    <r>
      <rPr>
        <b/>
        <sz val="20"/>
        <rFont val="الشهيد محمد الدره"/>
        <charset val="178"/>
      </rPr>
      <t>Total Suspects</t>
    </r>
    <r>
      <rPr>
        <sz val="20"/>
        <rFont val="الشهيد محمد الدره"/>
        <charset val="178"/>
      </rPr>
      <t xml:space="preserve">
 </t>
    </r>
  </si>
  <si>
    <r>
      <rPr>
        <b/>
        <sz val="22"/>
        <rFont val="الشهيد محمد الدره"/>
        <charset val="178"/>
      </rPr>
      <t xml:space="preserve"> Total Cases</t>
    </r>
    <r>
      <rPr>
        <sz val="20"/>
        <rFont val="الشهيد محمد الدره"/>
        <charset val="178"/>
      </rPr>
      <t xml:space="preserve">
</t>
    </r>
    <r>
      <rPr>
        <b/>
        <sz val="20"/>
        <rFont val="الشهيد محمد الدره"/>
        <charset val="178"/>
      </rPr>
      <t xml:space="preserve"> </t>
    </r>
  </si>
  <si>
    <r>
      <rPr>
        <sz val="24"/>
        <rFont val="الشهيد محمد الدره"/>
        <charset val="178"/>
      </rPr>
      <t xml:space="preserve">Year
 </t>
    </r>
  </si>
  <si>
    <r>
      <rPr>
        <b/>
        <sz val="22"/>
        <rFont val="الشهيد محمد الدره"/>
        <charset val="178"/>
      </rPr>
      <t xml:space="preserve">Juveniles     </t>
    </r>
  </si>
  <si>
    <r>
      <rPr>
        <b/>
        <sz val="48"/>
        <rFont val="Traditional Arabic"/>
        <family val="1"/>
      </rPr>
      <t>Suspects and Cases in 2022 and 2023</t>
    </r>
  </si>
  <si>
    <r>
      <rPr>
        <sz val="14"/>
        <color theme="1"/>
        <rFont val="Calibri"/>
        <family val="2"/>
        <charset val="178"/>
        <scheme val="minor"/>
      </rPr>
      <t xml:space="preserve">Difference </t>
    </r>
  </si>
  <si>
    <r>
      <rPr>
        <sz val="14"/>
        <color indexed="8"/>
        <rFont val="Sakkal Majalla"/>
      </rPr>
      <t>Labour Law Crimes</t>
    </r>
  </si>
  <si>
    <r>
      <rPr>
        <sz val="14"/>
        <color indexed="8"/>
        <rFont val="Sakkal Majalla"/>
      </rPr>
      <t>Foreigners Entry and Residence Law Offences</t>
    </r>
  </si>
  <si>
    <r>
      <rPr>
        <sz val="14"/>
        <color indexed="8"/>
        <rFont val="Sakkal Majalla"/>
      </rPr>
      <t>Consumer Protection Law Crimes</t>
    </r>
  </si>
  <si>
    <r>
      <rPr>
        <sz val="14"/>
        <color indexed="8"/>
        <rFont val="Sakkal Majalla"/>
      </rPr>
      <t xml:space="preserve">Fraud Offenses </t>
    </r>
  </si>
  <si>
    <r>
      <rPr>
        <sz val="14"/>
        <color indexed="8"/>
        <rFont val="Sakkal Majalla"/>
      </rPr>
      <t>Drug Law Crimes</t>
    </r>
  </si>
  <si>
    <r>
      <rPr>
        <sz val="14"/>
        <color indexed="8"/>
        <rFont val="Sakkal Majalla"/>
      </rPr>
      <t>Cybercrimes</t>
    </r>
  </si>
  <si>
    <r>
      <rPr>
        <sz val="14"/>
        <color indexed="8"/>
        <rFont val="Sakkal Majalla"/>
      </rPr>
      <t>Traffic Law Crimes</t>
    </r>
  </si>
  <si>
    <r>
      <rPr>
        <b/>
        <sz val="14"/>
        <rFont val="Sakkal Majalla"/>
      </rPr>
      <t xml:space="preserve">Judgments  </t>
    </r>
  </si>
  <si>
    <r>
      <rPr>
        <b/>
        <sz val="12"/>
        <rFont val="Sakkal Majalla"/>
      </rPr>
      <t>Executed</t>
    </r>
  </si>
  <si>
    <r>
      <rPr>
        <b/>
        <sz val="12"/>
        <rFont val="Sakkal Majalla"/>
      </rPr>
      <t>Not executed</t>
    </r>
  </si>
  <si>
    <r>
      <rPr>
        <b/>
        <sz val="14"/>
        <rFont val="Sakkal Majalla"/>
      </rPr>
      <t>Year</t>
    </r>
  </si>
  <si>
    <r>
      <rPr>
        <b/>
        <sz val="14"/>
        <color theme="1"/>
        <rFont val="Calibri"/>
        <family val="2"/>
        <scheme val="minor"/>
      </rPr>
      <t>2022</t>
    </r>
  </si>
  <si>
    <r>
      <rPr>
        <b/>
        <sz val="14"/>
        <color theme="1"/>
        <rFont val="Calibri"/>
        <family val="2"/>
        <scheme val="minor"/>
      </rPr>
      <t>2023</t>
    </r>
  </si>
  <si>
    <r>
      <rPr>
        <b/>
        <sz val="11"/>
        <color theme="1"/>
        <rFont val="Calibri"/>
        <family val="2"/>
        <scheme val="minor"/>
      </rPr>
      <t>Executed Judgments Percentage</t>
    </r>
  </si>
  <si>
    <r>
      <rPr>
        <b/>
        <sz val="16"/>
        <rFont val="Arial (Arabic)"/>
        <charset val="178"/>
      </rPr>
      <t>Under Consideration</t>
    </r>
  </si>
  <si>
    <r>
      <rPr>
        <b/>
        <sz val="16"/>
        <rFont val="Arial (Arabic)"/>
        <charset val="178"/>
      </rPr>
      <t>Discontinued Cases</t>
    </r>
  </si>
  <si>
    <r>
      <rPr>
        <b/>
        <sz val="16"/>
        <rFont val="Arial (Arabic)"/>
        <charset val="178"/>
      </rPr>
      <t>Penal Order</t>
    </r>
  </si>
  <si>
    <r>
      <rPr>
        <b/>
        <sz val="16"/>
        <rFont val="Arial (Arabic)"/>
        <charset val="178"/>
      </rPr>
      <t>Referred to Court</t>
    </r>
  </si>
  <si>
    <r>
      <rPr>
        <b/>
        <sz val="14"/>
        <color theme="1"/>
        <rFont val="Sakkal Majalla"/>
      </rPr>
      <t>Number</t>
    </r>
  </si>
  <si>
    <r>
      <rPr>
        <sz val="14"/>
        <color theme="1"/>
        <rFont val="Sakkal Majalla"/>
      </rPr>
      <t>Felony</t>
    </r>
  </si>
  <si>
    <r>
      <rPr>
        <sz val="14"/>
        <color theme="1"/>
        <rFont val="Sakkal Majalla"/>
      </rPr>
      <t>Misdemeanour</t>
    </r>
  </si>
  <si>
    <r>
      <rPr>
        <sz val="14"/>
        <color theme="1"/>
        <rFont val="Sakkal Majalla"/>
      </rPr>
      <t>Others</t>
    </r>
  </si>
  <si>
    <r>
      <rPr>
        <b/>
        <sz val="18"/>
        <rFont val="Calibri"/>
        <family val="2"/>
        <scheme val="minor"/>
      </rPr>
      <t>Misdemeanors</t>
    </r>
  </si>
  <si>
    <r>
      <rPr>
        <b/>
        <sz val="18"/>
        <rFont val="Calibri"/>
        <family val="2"/>
        <scheme val="minor"/>
      </rPr>
      <t xml:space="preserve"> Felonies</t>
    </r>
  </si>
  <si>
    <r>
      <rPr>
        <b/>
        <sz val="36"/>
        <color rgb="FF000000"/>
        <rFont val="Sakkal Majalla"/>
      </rPr>
      <t xml:space="preserve">  Overview of Cases Received in 2022 and 2023 </t>
    </r>
  </si>
  <si>
    <r>
      <rPr>
        <sz val="14"/>
        <color theme="1"/>
        <rFont val="Sakkal Majalla"/>
      </rPr>
      <t>Legal Classification</t>
    </r>
  </si>
  <si>
    <r>
      <rPr>
        <b/>
        <sz val="16"/>
        <color rgb="FF000000"/>
        <rFont val="Sakkal Majalla"/>
      </rPr>
      <t>Statistics of Cases Received by Public Prosecution in 2023</t>
    </r>
    <r>
      <rPr>
        <sz val="16"/>
        <color rgb="FF000000"/>
        <rFont val="Sakkal Majalla"/>
      </rPr>
      <t xml:space="preserve">
</t>
    </r>
    <r>
      <rPr>
        <b/>
        <sz val="16"/>
        <color rgb="FF000000"/>
        <rFont val="Sakkal Majalla"/>
      </rPr>
      <t>By Classification</t>
    </r>
  </si>
  <si>
    <r>
      <rPr>
        <b/>
        <sz val="18"/>
        <rFont val="Arial (Arabic)"/>
        <charset val="178"/>
      </rPr>
      <t>Completion Ratio</t>
    </r>
  </si>
  <si>
    <r>
      <rPr>
        <sz val="36"/>
        <color rgb="FF000000"/>
        <rFont val="Sakkal Majalla"/>
      </rPr>
      <t>Statistics of Cases Received by Public Prosecution in 2023 (Action Type)</t>
    </r>
  </si>
  <si>
    <r>
      <rPr>
        <b/>
        <sz val="20"/>
        <rFont val="Sakkal Majalla"/>
      </rPr>
      <t xml:space="preserve">Cases received in 2023 </t>
    </r>
    <r>
      <rPr>
        <sz val="20"/>
        <rFont val="Sakkal Majalla"/>
      </rPr>
      <t xml:space="preserve">
</t>
    </r>
    <r>
      <rPr>
        <b/>
        <sz val="20"/>
        <rFont val="Sakkal Majalla"/>
      </rPr>
      <t>by Governorates</t>
    </r>
  </si>
  <si>
    <r>
      <rPr>
        <b/>
        <sz val="20"/>
        <rFont val="Arial"/>
        <family val="2"/>
      </rPr>
      <t>Statistics of Cases Received by Public Prosecution in 2023</t>
    </r>
    <r>
      <rPr>
        <sz val="20"/>
        <rFont val="Arial"/>
        <family val="2"/>
      </rPr>
      <t xml:space="preserve">
</t>
    </r>
    <r>
      <rPr>
        <b/>
        <sz val="20"/>
        <rFont val="Arial"/>
        <family val="2"/>
      </rPr>
      <t>Reporting Institution</t>
    </r>
  </si>
  <si>
    <r>
      <rPr>
        <b/>
        <sz val="16"/>
        <rFont val="Arial"/>
        <family val="2"/>
      </rPr>
      <t>Top Ten Crimes and Its Percentage from Crime Index for Year 2023</t>
    </r>
  </si>
  <si>
    <r>
      <rPr>
        <sz val="16"/>
        <color theme="1"/>
        <rFont val="Sakkal Majalla"/>
      </rPr>
      <t>Technological Development in 2023 compared to 2022</t>
    </r>
  </si>
  <si>
    <r>
      <rPr>
        <b/>
        <sz val="36"/>
        <color rgb="FF000000"/>
        <rFont val="Sakkal Majalla"/>
      </rPr>
      <t xml:space="preserve">Cases Received in 2022 and 2023 </t>
    </r>
    <r>
      <rPr>
        <sz val="36"/>
        <color rgb="FF000000"/>
        <rFont val="Sakkal Majalla"/>
      </rPr>
      <t xml:space="preserve">
</t>
    </r>
    <r>
      <rPr>
        <b/>
        <sz val="36"/>
        <color rgb="FF000000"/>
        <rFont val="Sakkal Majalla"/>
      </rPr>
      <t>by Legal Classification</t>
    </r>
  </si>
  <si>
    <r>
      <rPr>
        <b/>
        <sz val="16"/>
        <rFont val="Arial (Arabic)"/>
      </rPr>
      <t>Action Type</t>
    </r>
  </si>
  <si>
    <r>
      <rPr>
        <b/>
        <sz val="24"/>
        <color indexed="8"/>
        <rFont val="Sakkal Majalla"/>
      </rPr>
      <t>Omanis</t>
    </r>
  </si>
  <si>
    <r>
      <rPr>
        <b/>
        <sz val="24"/>
        <color indexed="8"/>
        <rFont val="Sakkal Majalla"/>
      </rPr>
      <t>Foreigners</t>
    </r>
  </si>
  <si>
    <r>
      <rPr>
        <b/>
        <sz val="24"/>
        <color indexed="8"/>
        <rFont val="Sakkal Majalla"/>
      </rPr>
      <t>Suspects Grand Total</t>
    </r>
  </si>
  <si>
    <r>
      <rPr>
        <b/>
        <sz val="24"/>
        <color indexed="8"/>
        <rFont val="Sakkal Majalla"/>
      </rPr>
      <t>Male</t>
    </r>
  </si>
  <si>
    <r>
      <rPr>
        <b/>
        <sz val="24"/>
        <color indexed="8"/>
        <rFont val="Sakkal Majalla"/>
      </rPr>
      <t>Female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</si>
  <si>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</si>
  <si>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</si>
  <si>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Ratio By Nationality</t>
    </r>
  </si>
  <si>
    <r>
      <rPr>
        <b/>
        <sz val="24"/>
        <color indexed="8"/>
        <rFont val="Sakkal Majalla"/>
      </rPr>
      <t>Year 2023</t>
    </r>
  </si>
  <si>
    <r>
      <rPr>
        <b/>
        <sz val="16"/>
        <color theme="1"/>
        <rFont val="Calibri"/>
        <family val="2"/>
        <scheme val="minor"/>
      </rPr>
      <t xml:space="preserve">Executed and Non- Executed Judgments in 2022 and 2023 </t>
    </r>
  </si>
  <si>
    <t>Total</t>
  </si>
  <si>
    <r>
      <rPr>
        <b/>
        <sz val="18"/>
        <rFont val="Calibri"/>
        <family val="2"/>
        <scheme val="minor"/>
      </rPr>
      <t>Year</t>
    </r>
  </si>
  <si>
    <r>
      <rPr>
        <b/>
        <sz val="18"/>
        <rFont val="Calibri"/>
        <family val="2"/>
        <scheme val="minor"/>
      </rPr>
      <t>Others</t>
    </r>
  </si>
  <si>
    <r>
      <rPr>
        <b/>
        <sz val="18"/>
        <rFont val="Calibri"/>
        <family val="2"/>
        <scheme val="minor"/>
      </rPr>
      <t>Change Percentage</t>
    </r>
  </si>
  <si>
    <r>
      <rPr>
        <b/>
        <sz val="18"/>
        <rFont val="Arial (Arabic)"/>
        <charset val="178"/>
      </rPr>
      <t>Total</t>
    </r>
  </si>
  <si>
    <r>
      <rPr>
        <b/>
        <sz val="28"/>
        <rFont val="Sakkal Majalla"/>
      </rPr>
      <t>Number</t>
    </r>
  </si>
  <si>
    <r>
      <rPr>
        <b/>
        <sz val="28"/>
        <rFont val="Sakkal Majalla"/>
      </rPr>
      <t>Ratio</t>
    </r>
  </si>
  <si>
    <r>
      <rPr>
        <sz val="22"/>
        <rFont val="Arial (Arabic)"/>
        <charset val="178"/>
      </rPr>
      <t>Percentage of change</t>
    </r>
  </si>
  <si>
    <r>
      <rPr>
        <b/>
        <sz val="24"/>
        <color indexed="8"/>
        <rFont val="Sakkal Majalla"/>
      </rPr>
      <t>Male</t>
    </r>
  </si>
  <si>
    <r>
      <rPr>
        <b/>
        <sz val="24"/>
        <color indexed="8"/>
        <rFont val="Sakkal Majalla"/>
      </rPr>
      <t>Female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</si>
  <si>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</si>
  <si>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</si>
  <si>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</si>
  <si>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</si>
  <si>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</si>
  <si>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</si>
  <si>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Number</t>
    </r>
  </si>
  <si>
    <r>
      <rPr>
        <b/>
        <sz val="24"/>
        <color indexed="8"/>
        <rFont val="Sakkal Majalla"/>
      </rPr>
      <t>Total</t>
    </r>
  </si>
  <si>
    <r>
      <rPr>
        <sz val="14"/>
        <color theme="1"/>
        <rFont val="Sakkal Majalla"/>
      </rPr>
      <t>Total</t>
    </r>
  </si>
  <si>
    <r>
      <rPr>
        <b/>
        <sz val="14"/>
        <color theme="1"/>
        <rFont val="Sakkal Majalla"/>
      </rPr>
      <t>Total</t>
    </r>
  </si>
  <si>
    <r>
      <rPr>
        <b/>
        <sz val="12"/>
        <rFont val="Arial"/>
        <family val="2"/>
      </rPr>
      <t>Total</t>
    </r>
  </si>
  <si>
    <r>
      <rPr>
        <b/>
        <sz val="12"/>
        <rFont val="Arial"/>
        <family val="2"/>
      </rPr>
      <t>Percentage (%)</t>
    </r>
  </si>
  <si>
    <r>
      <rPr>
        <b/>
        <sz val="16"/>
        <rFont val="Arial"/>
        <family val="2"/>
      </rPr>
      <t>Total</t>
    </r>
  </si>
  <si>
    <r>
      <rPr>
        <b/>
        <sz val="12"/>
        <color indexed="8"/>
        <rFont val="Sakkal Majalla"/>
      </rPr>
      <t>Sr.</t>
    </r>
  </si>
  <si>
    <r>
      <rPr>
        <b/>
        <sz val="12"/>
        <color indexed="8"/>
        <rFont val="Sakkal Majalla"/>
      </rPr>
      <t>Total</t>
    </r>
  </si>
  <si>
    <r>
      <rPr>
        <b/>
        <sz val="12"/>
        <color indexed="8"/>
        <rFont val="Sakkal Majalla"/>
      </rPr>
      <t>Percentage (%)</t>
    </r>
  </si>
  <si>
    <r>
      <rPr>
        <b/>
        <sz val="12"/>
        <color indexed="8"/>
        <rFont val="Sakkal Majalla"/>
      </rPr>
      <t>Total</t>
    </r>
  </si>
  <si>
    <r>
      <rPr>
        <sz val="16"/>
        <color theme="1"/>
        <rFont val="Sakkal Majalla"/>
      </rPr>
      <t>Year</t>
    </r>
  </si>
  <si>
    <r>
      <rPr>
        <sz val="16"/>
        <color theme="1"/>
        <rFont val="Sakkal Majalla"/>
      </rPr>
      <t>Percentage of change</t>
    </r>
  </si>
  <si>
    <r>
      <rPr>
        <sz val="16"/>
        <color theme="1"/>
        <rFont val="Sakkal Majalla"/>
      </rPr>
      <t>Year</t>
    </r>
  </si>
  <si>
    <r>
      <rPr>
        <sz val="16"/>
        <color theme="1"/>
        <rFont val="Sakkal Majalla"/>
      </rPr>
      <t>Percentage of change</t>
    </r>
  </si>
  <si>
    <r>
      <rPr>
        <b/>
        <sz val="18"/>
        <rFont val="Calibri"/>
        <family val="2"/>
        <scheme val="minor"/>
      </rPr>
      <t>Year</t>
    </r>
  </si>
  <si>
    <r>
      <rPr>
        <b/>
        <sz val="18"/>
        <rFont val="Calibri"/>
        <family val="2"/>
        <scheme val="minor"/>
      </rPr>
      <t>Total Cases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</si>
  <si>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2022</t>
    </r>
  </si>
  <si>
    <r>
      <rPr>
        <b/>
        <sz val="18"/>
        <rFont val="Calibri"/>
        <family val="2"/>
        <scheme val="minor"/>
      </rPr>
      <t>2023</t>
    </r>
  </si>
  <si>
    <r>
      <rPr>
        <b/>
        <sz val="18"/>
        <rFont val="Calibri"/>
        <family val="2"/>
        <scheme val="minor"/>
      </rPr>
      <t>Change Percentage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</si>
</sst>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Sakkal Majalla"/>
    </font>
    <font>
      <b/>
      <sz val="14"/>
      <color theme="1"/>
      <name val="Sakkal Majalla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color indexed="8"/>
      <name val="Sakkal Majalla"/>
    </font>
    <font>
      <b/>
      <sz val="14"/>
      <color indexed="8"/>
      <name val="Sakkal Majalla"/>
    </font>
    <font>
      <b/>
      <sz val="16"/>
      <color indexed="8"/>
      <name val="Sakkal Majalla"/>
    </font>
    <font>
      <sz val="18"/>
      <name val="Traditional Arabic"/>
      <family val="1"/>
    </font>
    <font>
      <b/>
      <sz val="24"/>
      <name val="PT Bold Heading"/>
      <charset val="178"/>
    </font>
    <font>
      <b/>
      <sz val="26"/>
      <name val="PT Bold Heading"/>
      <charset val="178"/>
    </font>
    <font>
      <b/>
      <sz val="20"/>
      <name val="PT Bold Broken"/>
      <charset val="178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Traditional Arabic"/>
      <family val="1"/>
    </font>
    <font>
      <sz val="18"/>
      <name val="Arial"/>
      <family val="2"/>
    </font>
    <font>
      <b/>
      <sz val="18"/>
      <name val="Sultan normal"/>
      <charset val="178"/>
    </font>
    <font>
      <sz val="20"/>
      <name val="Times New Roman"/>
      <family val="1"/>
    </font>
    <font>
      <b/>
      <sz val="26"/>
      <name val="Sultan normal"/>
      <charset val="178"/>
    </font>
    <font>
      <b/>
      <sz val="10"/>
      <name val="Sultan normal"/>
      <charset val="178"/>
    </font>
    <font>
      <sz val="24"/>
      <name val="الشهيد محمد الدره"/>
      <charset val="178"/>
    </font>
    <font>
      <b/>
      <sz val="26"/>
      <name val="الشهيد محمد الدره"/>
      <charset val="178"/>
    </font>
    <font>
      <b/>
      <sz val="20"/>
      <name val="الشهيد محمد الدره"/>
      <charset val="178"/>
    </font>
    <font>
      <b/>
      <sz val="22"/>
      <name val="الشهيد محمد الدره"/>
      <charset val="178"/>
    </font>
    <font>
      <sz val="20"/>
      <name val="الشهيد محمد الدره"/>
      <charset val="178"/>
    </font>
    <font>
      <sz val="22"/>
      <name val="Arial (Arabic)"/>
      <charset val="178"/>
    </font>
    <font>
      <sz val="24"/>
      <name val="Times New Roman"/>
      <family val="1"/>
    </font>
    <font>
      <sz val="24"/>
      <name val="@Arial Unicode MS"/>
      <family val="2"/>
      <charset val="178"/>
    </font>
    <font>
      <b/>
      <i/>
      <sz val="18"/>
      <name val="Arial (Arabic)"/>
      <family val="2"/>
      <charset val="178"/>
    </font>
    <font>
      <sz val="14"/>
      <color indexed="8"/>
      <name val="Sakkal Majalla"/>
    </font>
    <font>
      <sz val="16"/>
      <color theme="1"/>
      <name val="Sakkal Majalla"/>
    </font>
    <font>
      <b/>
      <sz val="20"/>
      <name val="Traditional Arabic"/>
      <family val="1"/>
    </font>
    <font>
      <b/>
      <sz val="12"/>
      <name val="Sakkal Majalla"/>
    </font>
    <font>
      <b/>
      <sz val="48"/>
      <name val="Traditional Arabic"/>
      <family val="1"/>
    </font>
    <font>
      <b/>
      <sz val="36"/>
      <color rgb="FF000000"/>
      <name val="Sakkal Majalla"/>
    </font>
    <font>
      <b/>
      <sz val="11"/>
      <color theme="1"/>
      <name val="Calibri"/>
      <family val="2"/>
      <scheme val="minor"/>
    </font>
    <font>
      <b/>
      <sz val="14"/>
      <name val="Sakkal Majalla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Sakkal Majalla"/>
    </font>
    <font>
      <sz val="36"/>
      <name val="Sakkal Majalla"/>
    </font>
    <font>
      <sz val="36"/>
      <color rgb="FF000000"/>
      <name val="Sakkal Majalla"/>
    </font>
    <font>
      <b/>
      <sz val="16"/>
      <name val="Arial (Arabic)"/>
    </font>
    <font>
      <b/>
      <sz val="16"/>
      <name val="Arial (Arabic)"/>
      <charset val="178"/>
    </font>
    <font>
      <b/>
      <sz val="18"/>
      <name val="Arial (Arabic)"/>
      <charset val="178"/>
    </font>
    <font>
      <b/>
      <sz val="28"/>
      <name val="Sakkal Majalla"/>
    </font>
    <font>
      <b/>
      <sz val="16"/>
      <color rgb="FF000000"/>
      <name val="Sakkal Majalla"/>
    </font>
    <font>
      <b/>
      <sz val="20"/>
      <name val="Sakkal Majalla"/>
    </font>
    <font>
      <b/>
      <sz val="16"/>
      <color theme="1"/>
      <name val="Sakkal Majalla"/>
    </font>
    <font>
      <b/>
      <sz val="24"/>
      <color indexed="8"/>
      <name val="Sakkal Majalla"/>
    </font>
    <font>
      <sz val="24"/>
      <color theme="1"/>
      <name val="Calibri"/>
      <family val="2"/>
      <charset val="178"/>
      <scheme val="minor"/>
    </font>
    <font>
      <sz val="18"/>
      <name val="Calibri"/>
      <family val="2"/>
      <scheme val="minor"/>
    </font>
    <font>
      <sz val="16"/>
      <color rgb="FF000000"/>
      <name val="Sakkal Majalla"/>
    </font>
    <font>
      <sz val="20"/>
      <name val="Sakkal Majalla"/>
    </font>
    <font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medium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/>
      <bottom style="medium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medium">
        <color theme="9" tint="0.39988402966399123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medium">
        <color theme="9" tint="0.399884029663991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/>
      <diagonal/>
    </border>
    <border>
      <left style="thin">
        <color theme="6" tint="-0.499984740745262"/>
      </left>
      <right style="medium">
        <color theme="6" tint="-0.499984740745262"/>
      </right>
      <top style="medium">
        <color indexed="64"/>
      </top>
      <bottom/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9" fillId="0" borderId="0"/>
  </cellStyleXfs>
  <cellXfs count="262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3"/>
    <xf numFmtId="49" fontId="15" fillId="2" borderId="7" xfId="3" applyNumberFormat="1" applyFont="1" applyFill="1" applyBorder="1" applyAlignment="1">
      <alignment horizontal="center" vertical="center" wrapText="1"/>
    </xf>
    <xf numFmtId="49" fontId="15" fillId="2" borderId="8" xfId="3" applyNumberFormat="1" applyFont="1" applyFill="1" applyBorder="1" applyAlignment="1">
      <alignment horizontal="center" vertical="center" wrapText="1"/>
    </xf>
    <xf numFmtId="49" fontId="15" fillId="2" borderId="9" xfId="3" applyNumberFormat="1" applyFont="1" applyFill="1" applyBorder="1" applyAlignment="1">
      <alignment horizontal="center" vertical="center" wrapText="1"/>
    </xf>
    <xf numFmtId="0" fontId="7" fillId="0" borderId="0" xfId="3" applyAlignment="1">
      <alignment horizontal="center" vertical="center" wrapText="1"/>
    </xf>
    <xf numFmtId="49" fontId="16" fillId="2" borderId="10" xfId="3" applyNumberFormat="1" applyFont="1" applyFill="1" applyBorder="1" applyAlignment="1">
      <alignment horizontal="center" vertical="center"/>
    </xf>
    <xf numFmtId="49" fontId="16" fillId="2" borderId="11" xfId="3" applyNumberFormat="1" applyFont="1" applyFill="1" applyBorder="1" applyAlignment="1">
      <alignment horizontal="center" vertical="center"/>
    </xf>
    <xf numFmtId="0" fontId="7" fillId="0" borderId="0" xfId="3" applyAlignment="1">
      <alignment horizontal="right" vertical="center" wrapText="1"/>
    </xf>
    <xf numFmtId="0" fontId="18" fillId="0" borderId="0" xfId="2" applyFont="1" applyAlignment="1">
      <alignment readingOrder="2"/>
    </xf>
    <xf numFmtId="0" fontId="20" fillId="0" borderId="0" xfId="2" applyFont="1" applyAlignment="1">
      <alignment horizontal="center" vertical="center" readingOrder="2"/>
    </xf>
    <xf numFmtId="0" fontId="21" fillId="0" borderId="0" xfId="2" applyFont="1" applyAlignment="1">
      <alignment horizontal="center" vertical="center" readingOrder="2"/>
    </xf>
    <xf numFmtId="0" fontId="25" fillId="0" borderId="0" xfId="4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7" fillId="0" borderId="0" xfId="4"/>
    <xf numFmtId="0" fontId="35" fillId="2" borderId="23" xfId="4" applyFont="1" applyFill="1" applyBorder="1" applyAlignment="1">
      <alignment horizontal="center" vertical="center" wrapText="1"/>
    </xf>
    <xf numFmtId="0" fontId="35" fillId="2" borderId="24" xfId="4" applyFont="1" applyFill="1" applyBorder="1" applyAlignment="1">
      <alignment horizontal="center" vertical="center" wrapText="1"/>
    </xf>
    <xf numFmtId="0" fontId="35" fillId="2" borderId="26" xfId="4" applyFont="1" applyFill="1" applyBorder="1" applyAlignment="1">
      <alignment horizontal="center" vertical="center" wrapText="1"/>
    </xf>
    <xf numFmtId="0" fontId="35" fillId="2" borderId="18" xfId="4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64" fontId="25" fillId="0" borderId="0" xfId="4" applyNumberFormat="1" applyFont="1" applyAlignment="1">
      <alignment horizontal="center" vertical="center"/>
    </xf>
    <xf numFmtId="164" fontId="42" fillId="0" borderId="35" xfId="2" applyNumberFormat="1" applyFont="1" applyBorder="1" applyAlignment="1">
      <alignment horizontal="center" vertical="center" readingOrder="2"/>
    </xf>
    <xf numFmtId="164" fontId="42" fillId="0" borderId="36" xfId="2" applyNumberFormat="1" applyFont="1" applyBorder="1" applyAlignment="1">
      <alignment horizontal="center" vertical="center" readingOrder="2"/>
    </xf>
    <xf numFmtId="0" fontId="37" fillId="0" borderId="15" xfId="4" applyFont="1" applyBorder="1" applyAlignment="1">
      <alignment horizontal="center" vertical="center"/>
    </xf>
    <xf numFmtId="0" fontId="37" fillId="0" borderId="52" xfId="4" applyFont="1" applyBorder="1" applyAlignment="1">
      <alignment horizontal="center" vertical="center"/>
    </xf>
    <xf numFmtId="0" fontId="36" fillId="2" borderId="53" xfId="4" applyFont="1" applyFill="1" applyBorder="1" applyAlignment="1">
      <alignment horizontal="center" vertical="center" wrapText="1"/>
    </xf>
    <xf numFmtId="164" fontId="37" fillId="2" borderId="54" xfId="4" applyNumberFormat="1" applyFont="1" applyFill="1" applyBorder="1" applyAlignment="1">
      <alignment horizontal="center" vertical="center"/>
    </xf>
    <xf numFmtId="164" fontId="37" fillId="2" borderId="55" xfId="4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41" fillId="0" borderId="16" xfId="0" applyNumberFormat="1" applyFont="1" applyBorder="1" applyAlignment="1">
      <alignment horizontal="center" vertical="center"/>
    </xf>
    <xf numFmtId="3" fontId="37" fillId="0" borderId="23" xfId="4" applyNumberFormat="1" applyFont="1" applyBorder="1" applyAlignment="1">
      <alignment horizontal="center" vertical="center"/>
    </xf>
    <xf numFmtId="3" fontId="37" fillId="0" borderId="24" xfId="4" applyNumberFormat="1" applyFont="1" applyBorder="1" applyAlignment="1">
      <alignment horizontal="center" vertical="center"/>
    </xf>
    <xf numFmtId="3" fontId="37" fillId="0" borderId="17" xfId="4" applyNumberFormat="1" applyFont="1" applyBorder="1" applyAlignment="1">
      <alignment horizontal="center" vertical="center"/>
    </xf>
    <xf numFmtId="3" fontId="37" fillId="0" borderId="26" xfId="4" applyNumberFormat="1" applyFont="1" applyBorder="1" applyAlignment="1">
      <alignment horizontal="center" vertical="center"/>
    </xf>
    <xf numFmtId="3" fontId="37" fillId="5" borderId="28" xfId="4" applyNumberFormat="1" applyFont="1" applyFill="1" applyBorder="1" applyAlignment="1">
      <alignment horizontal="center" vertical="center"/>
    </xf>
    <xf numFmtId="3" fontId="38" fillId="5" borderId="49" xfId="4" applyNumberFormat="1" applyFont="1" applyFill="1" applyBorder="1" applyAlignment="1">
      <alignment horizontal="center" vertical="center"/>
    </xf>
    <xf numFmtId="3" fontId="37" fillId="0" borderId="6" xfId="4" applyNumberFormat="1" applyFont="1" applyBorder="1" applyAlignment="1">
      <alignment horizontal="center" vertical="center"/>
    </xf>
    <xf numFmtId="3" fontId="37" fillId="5" borderId="26" xfId="4" applyNumberFormat="1" applyFont="1" applyFill="1" applyBorder="1" applyAlignment="1">
      <alignment horizontal="center" vertical="center"/>
    </xf>
    <xf numFmtId="3" fontId="38" fillId="5" borderId="50" xfId="4" applyNumberFormat="1" applyFont="1" applyFill="1" applyBorder="1" applyAlignment="1">
      <alignment horizontal="center" vertical="center"/>
    </xf>
    <xf numFmtId="164" fontId="3" fillId="0" borderId="0" xfId="1" applyNumberFormat="1"/>
    <xf numFmtId="0" fontId="19" fillId="0" borderId="0" xfId="2" applyFont="1" applyAlignment="1">
      <alignment vertical="center" readingOrder="2"/>
    </xf>
    <xf numFmtId="0" fontId="1" fillId="0" borderId="0" xfId="9"/>
    <xf numFmtId="0" fontId="1" fillId="0" borderId="0" xfId="9" applyAlignment="1">
      <alignment horizontal="center" vertical="center"/>
    </xf>
    <xf numFmtId="0" fontId="48" fillId="0" borderId="0" xfId="9" applyFont="1" applyAlignment="1">
      <alignment horizontal="center" vertical="center"/>
    </xf>
    <xf numFmtId="0" fontId="43" fillId="2" borderId="56" xfId="11" applyFont="1" applyFill="1" applyBorder="1" applyAlignment="1">
      <alignment horizontal="center" vertical="center" wrapText="1" readingOrder="2"/>
    </xf>
    <xf numFmtId="0" fontId="1" fillId="0" borderId="0" xfId="9" applyAlignment="1">
      <alignment vertical="center"/>
    </xf>
    <xf numFmtId="164" fontId="1" fillId="2" borderId="63" xfId="9" applyNumberFormat="1" applyFill="1" applyBorder="1" applyAlignment="1">
      <alignment horizontal="center" vertical="center"/>
    </xf>
    <xf numFmtId="164" fontId="1" fillId="2" borderId="64" xfId="9" applyNumberFormat="1" applyFill="1" applyBorder="1" applyAlignment="1">
      <alignment horizontal="center" vertical="center"/>
    </xf>
    <xf numFmtId="0" fontId="50" fillId="0" borderId="56" xfId="9" applyFont="1" applyBorder="1" applyAlignment="1">
      <alignment horizontal="center" vertical="center"/>
    </xf>
    <xf numFmtId="0" fontId="50" fillId="2" borderId="61" xfId="9" applyFont="1" applyFill="1" applyBorder="1" applyAlignment="1">
      <alignment horizontal="center" vertical="center"/>
    </xf>
    <xf numFmtId="0" fontId="50" fillId="2" borderId="62" xfId="9" applyFont="1" applyFill="1" applyBorder="1" applyAlignment="1">
      <alignment horizontal="center" vertical="center"/>
    </xf>
    <xf numFmtId="164" fontId="50" fillId="2" borderId="63" xfId="9" applyNumberFormat="1" applyFont="1" applyFill="1" applyBorder="1" applyAlignment="1">
      <alignment horizontal="center" vertical="center"/>
    </xf>
    <xf numFmtId="164" fontId="50" fillId="2" borderId="64" xfId="9" applyNumberFormat="1" applyFont="1" applyFill="1" applyBorder="1" applyAlignment="1">
      <alignment horizontal="center" vertical="center"/>
    </xf>
    <xf numFmtId="0" fontId="50" fillId="2" borderId="65" xfId="9" applyFont="1" applyFill="1" applyBorder="1" applyAlignment="1">
      <alignment horizontal="center" vertical="center"/>
    </xf>
    <xf numFmtId="0" fontId="50" fillId="2" borderId="66" xfId="9" applyFont="1" applyFill="1" applyBorder="1" applyAlignment="1">
      <alignment horizontal="center" vertical="center"/>
    </xf>
    <xf numFmtId="0" fontId="50" fillId="2" borderId="67" xfId="9" applyFont="1" applyFill="1" applyBorder="1" applyAlignment="1">
      <alignment horizontal="center" vertical="center"/>
    </xf>
    <xf numFmtId="0" fontId="51" fillId="2" borderId="72" xfId="9" applyFont="1" applyFill="1" applyBorder="1" applyAlignment="1">
      <alignment horizontal="center" vertical="center"/>
    </xf>
    <xf numFmtId="164" fontId="50" fillId="2" borderId="73" xfId="9" applyNumberFormat="1" applyFont="1" applyFill="1" applyBorder="1" applyAlignment="1">
      <alignment horizontal="center" vertical="center"/>
    </xf>
    <xf numFmtId="0" fontId="51" fillId="2" borderId="74" xfId="9" applyFont="1" applyFill="1" applyBorder="1" applyAlignment="1">
      <alignment horizontal="center" vertical="center"/>
    </xf>
    <xf numFmtId="0" fontId="50" fillId="0" borderId="75" xfId="9" applyFont="1" applyBorder="1" applyAlignment="1">
      <alignment horizontal="center" vertical="center"/>
    </xf>
    <xf numFmtId="0" fontId="50" fillId="2" borderId="76" xfId="9" applyFont="1" applyFill="1" applyBorder="1" applyAlignment="1">
      <alignment horizontal="center" vertical="center"/>
    </xf>
    <xf numFmtId="164" fontId="50" fillId="2" borderId="77" xfId="9" applyNumberFormat="1" applyFont="1" applyFill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6" fillId="0" borderId="0" xfId="5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57" fillId="2" borderId="81" xfId="5" applyFont="1" applyFill="1" applyBorder="1" applyAlignment="1">
      <alignment horizontal="center" vertical="center" wrapText="1"/>
    </xf>
    <xf numFmtId="0" fontId="57" fillId="2" borderId="82" xfId="5" applyFont="1" applyFill="1" applyBorder="1" applyAlignment="1">
      <alignment horizontal="center" vertical="center" wrapText="1"/>
    </xf>
    <xf numFmtId="0" fontId="58" fillId="2" borderId="83" xfId="5" applyFont="1" applyFill="1" applyBorder="1" applyAlignment="1">
      <alignment horizontal="center" vertical="center" wrapText="1"/>
    </xf>
    <xf numFmtId="0" fontId="39" fillId="0" borderId="0" xfId="5" applyFont="1" applyAlignment="1">
      <alignment horizontal="center" vertical="center"/>
    </xf>
    <xf numFmtId="0" fontId="28" fillId="0" borderId="0" xfId="5" applyFont="1" applyAlignment="1">
      <alignment horizontal="center" vertical="center"/>
    </xf>
    <xf numFmtId="3" fontId="59" fillId="0" borderId="86" xfId="5" applyNumberFormat="1" applyFont="1" applyBorder="1" applyAlignment="1">
      <alignment horizontal="center" vertical="center"/>
    </xf>
    <xf numFmtId="3" fontId="59" fillId="0" borderId="34" xfId="5" applyNumberFormat="1" applyFont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164" fontId="59" fillId="2" borderId="85" xfId="5" applyNumberFormat="1" applyFont="1" applyFill="1" applyBorder="1" applyAlignment="1">
      <alignment horizontal="center" vertical="center"/>
    </xf>
    <xf numFmtId="3" fontId="5" fillId="3" borderId="56" xfId="9" applyNumberFormat="1" applyFont="1" applyFill="1" applyBorder="1" applyAlignment="1">
      <alignment horizontal="center" vertical="center" wrapText="1"/>
    </xf>
    <xf numFmtId="3" fontId="23" fillId="0" borderId="56" xfId="2" applyNumberFormat="1" applyFont="1" applyBorder="1" applyAlignment="1">
      <alignment horizontal="center" vertical="center" readingOrder="2"/>
    </xf>
    <xf numFmtId="0" fontId="22" fillId="2" borderId="57" xfId="2" applyFont="1" applyFill="1" applyBorder="1" applyAlignment="1">
      <alignment horizontal="center" vertical="center" wrapText="1" readingOrder="2"/>
    </xf>
    <xf numFmtId="0" fontId="22" fillId="2" borderId="58" xfId="2" applyFont="1" applyFill="1" applyBorder="1" applyAlignment="1">
      <alignment horizontal="center" vertical="center" wrapText="1" readingOrder="2"/>
    </xf>
    <xf numFmtId="0" fontId="22" fillId="2" borderId="59" xfId="2" applyFont="1" applyFill="1" applyBorder="1" applyAlignment="1">
      <alignment horizontal="center" vertical="center" wrapText="1" readingOrder="2"/>
    </xf>
    <xf numFmtId="0" fontId="22" fillId="2" borderId="60" xfId="2" applyFont="1" applyFill="1" applyBorder="1" applyAlignment="1">
      <alignment horizontal="center" vertical="center" readingOrder="2"/>
    </xf>
    <xf numFmtId="3" fontId="23" fillId="2" borderId="61" xfId="2" applyNumberFormat="1" applyFont="1" applyFill="1" applyBorder="1" applyAlignment="1">
      <alignment horizontal="center" vertical="center" readingOrder="2"/>
    </xf>
    <xf numFmtId="0" fontId="22" fillId="2" borderId="62" xfId="2" applyFont="1" applyFill="1" applyBorder="1" applyAlignment="1">
      <alignment horizontal="center" vertical="center" readingOrder="2"/>
    </xf>
    <xf numFmtId="164" fontId="24" fillId="2" borderId="63" xfId="2" applyNumberFormat="1" applyFont="1" applyFill="1" applyBorder="1" applyAlignment="1">
      <alignment horizontal="center" vertical="center" readingOrder="2"/>
    </xf>
    <xf numFmtId="164" fontId="24" fillId="2" borderId="64" xfId="2" applyNumberFormat="1" applyFont="1" applyFill="1" applyBorder="1" applyAlignment="1">
      <alignment horizontal="center" vertical="center" readingOrder="2"/>
    </xf>
    <xf numFmtId="0" fontId="4" fillId="2" borderId="57" xfId="9" applyFont="1" applyFill="1" applyBorder="1" applyAlignment="1">
      <alignment horizontal="center" vertical="center" wrapText="1"/>
    </xf>
    <xf numFmtId="0" fontId="4" fillId="2" borderId="58" xfId="9" applyFont="1" applyFill="1" applyBorder="1" applyAlignment="1">
      <alignment horizontal="center" vertical="center" wrapText="1"/>
    </xf>
    <xf numFmtId="0" fontId="4" fillId="2" borderId="59" xfId="9" applyFont="1" applyFill="1" applyBorder="1" applyAlignment="1">
      <alignment horizontal="center" vertical="center" wrapText="1"/>
    </xf>
    <xf numFmtId="0" fontId="5" fillId="2" borderId="60" xfId="9" applyFont="1" applyFill="1" applyBorder="1" applyAlignment="1">
      <alignment horizontal="center" vertical="center" wrapText="1"/>
    </xf>
    <xf numFmtId="3" fontId="5" fillId="2" borderId="61" xfId="9" applyNumberFormat="1" applyFont="1" applyFill="1" applyBorder="1" applyAlignment="1">
      <alignment horizontal="center" vertical="center" wrapText="1"/>
    </xf>
    <xf numFmtId="0" fontId="1" fillId="2" borderId="62" xfId="9" applyFill="1" applyBorder="1" applyAlignment="1">
      <alignment horizontal="center" vertical="center"/>
    </xf>
    <xf numFmtId="164" fontId="59" fillId="2" borderId="87" xfId="5" applyNumberFormat="1" applyFont="1" applyFill="1" applyBorder="1" applyAlignment="1">
      <alignment horizontal="center" vertical="center"/>
    </xf>
    <xf numFmtId="164" fontId="59" fillId="2" borderId="90" xfId="5" applyNumberFormat="1" applyFont="1" applyFill="1" applyBorder="1" applyAlignment="1">
      <alignment horizontal="center" vertical="center"/>
    </xf>
    <xf numFmtId="0" fontId="46" fillId="0" borderId="0" xfId="1" applyFont="1"/>
    <xf numFmtId="3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3" fontId="11" fillId="3" borderId="16" xfId="2" applyNumberFormat="1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/>
    </xf>
    <xf numFmtId="0" fontId="8" fillId="2" borderId="95" xfId="2" applyFont="1" applyFill="1" applyBorder="1" applyAlignment="1">
      <alignment horizontal="center" vertical="center"/>
    </xf>
    <xf numFmtId="3" fontId="11" fillId="3" borderId="95" xfId="2" applyNumberFormat="1" applyFont="1" applyFill="1" applyBorder="1" applyAlignment="1">
      <alignment horizontal="center" vertical="center" wrapText="1"/>
    </xf>
    <xf numFmtId="164" fontId="11" fillId="2" borderId="32" xfId="2" applyNumberFormat="1" applyFont="1" applyFill="1" applyBorder="1" applyAlignment="1">
      <alignment horizontal="center" vertical="center" wrapText="1"/>
    </xf>
    <xf numFmtId="0" fontId="8" fillId="2" borderId="84" xfId="2" applyFont="1" applyFill="1" applyBorder="1" applyAlignment="1">
      <alignment horizontal="center" vertical="center"/>
    </xf>
    <xf numFmtId="164" fontId="11" fillId="2" borderId="85" xfId="2" applyNumberFormat="1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/>
    </xf>
    <xf numFmtId="0" fontId="8" fillId="2" borderId="86" xfId="2" applyFont="1" applyFill="1" applyBorder="1" applyAlignment="1">
      <alignment horizontal="center" vertical="center"/>
    </xf>
    <xf numFmtId="3" fontId="11" fillId="3" borderId="86" xfId="2" applyNumberFormat="1" applyFont="1" applyFill="1" applyBorder="1" applyAlignment="1">
      <alignment horizontal="center" vertical="center" wrapText="1"/>
    </xf>
    <xf numFmtId="164" fontId="11" fillId="2" borderId="34" xfId="2" applyNumberFormat="1" applyFont="1" applyFill="1" applyBorder="1" applyAlignment="1">
      <alignment horizontal="center" vertical="center" wrapText="1"/>
    </xf>
    <xf numFmtId="3" fontId="17" fillId="2" borderId="14" xfId="3" applyNumberFormat="1" applyFont="1" applyFill="1" applyBorder="1" applyAlignment="1">
      <alignment horizontal="center" vertical="center"/>
    </xf>
    <xf numFmtId="9" fontId="17" fillId="2" borderId="96" xfId="3" applyNumberFormat="1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3" fontId="17" fillId="3" borderId="29" xfId="3" applyNumberFormat="1" applyFont="1" applyFill="1" applyBorder="1" applyAlignment="1">
      <alignment horizontal="center" vertical="center"/>
    </xf>
    <xf numFmtId="164" fontId="17" fillId="2" borderId="97" xfId="3" applyNumberFormat="1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 vertical="center"/>
    </xf>
    <xf numFmtId="3" fontId="17" fillId="3" borderId="30" xfId="3" applyNumberFormat="1" applyFont="1" applyFill="1" applyBorder="1" applyAlignment="1">
      <alignment horizontal="center" vertical="center"/>
    </xf>
    <xf numFmtId="164" fontId="17" fillId="2" borderId="98" xfId="3" applyNumberFormat="1" applyFont="1" applyFill="1" applyBorder="1" applyAlignment="1">
      <alignment horizontal="center" vertical="center"/>
    </xf>
    <xf numFmtId="3" fontId="17" fillId="3" borderId="100" xfId="3" applyNumberFormat="1" applyFont="1" applyFill="1" applyBorder="1" applyAlignment="1">
      <alignment horizontal="center" vertical="center"/>
    </xf>
    <xf numFmtId="164" fontId="17" fillId="2" borderId="101" xfId="3" applyNumberFormat="1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4" borderId="95" xfId="0" applyFont="1" applyFill="1" applyBorder="1" applyAlignment="1">
      <alignment horizontal="center" vertical="center"/>
    </xf>
    <xf numFmtId="0" fontId="41" fillId="2" borderId="95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41" fillId="2" borderId="84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164" fontId="41" fillId="2" borderId="85" xfId="0" applyNumberFormat="1" applyFont="1" applyFill="1" applyBorder="1" applyAlignment="1">
      <alignment horizontal="center" vertical="center"/>
    </xf>
    <xf numFmtId="164" fontId="41" fillId="2" borderId="34" xfId="0" applyNumberFormat="1" applyFont="1" applyFill="1" applyBorder="1" applyAlignment="1">
      <alignment horizontal="center" vertical="center"/>
    </xf>
    <xf numFmtId="9" fontId="41" fillId="2" borderId="85" xfId="0" applyNumberFormat="1" applyFont="1" applyFill="1" applyBorder="1" applyAlignment="1">
      <alignment horizontal="center" vertical="center"/>
    </xf>
    <xf numFmtId="0" fontId="41" fillId="2" borderId="102" xfId="0" applyFont="1" applyFill="1" applyBorder="1" applyAlignment="1">
      <alignment horizontal="center" vertical="center"/>
    </xf>
    <xf numFmtId="3" fontId="41" fillId="0" borderId="88" xfId="0" applyNumberFormat="1" applyFont="1" applyBorder="1" applyAlignment="1">
      <alignment horizontal="center" vertical="center"/>
    </xf>
    <xf numFmtId="9" fontId="41" fillId="2" borderId="103" xfId="0" applyNumberFormat="1" applyFont="1" applyFill="1" applyBorder="1" applyAlignment="1">
      <alignment horizontal="center" vertical="center"/>
    </xf>
    <xf numFmtId="0" fontId="62" fillId="2" borderId="89" xfId="0" applyFont="1" applyFill="1" applyBorder="1" applyAlignment="1">
      <alignment horizontal="center" vertical="center"/>
    </xf>
    <xf numFmtId="9" fontId="41" fillId="2" borderId="87" xfId="0" applyNumberFormat="1" applyFont="1" applyFill="1" applyBorder="1" applyAlignment="1">
      <alignment horizontal="center" vertical="center"/>
    </xf>
    <xf numFmtId="164" fontId="41" fillId="2" borderId="87" xfId="0" applyNumberFormat="1" applyFont="1" applyFill="1" applyBorder="1" applyAlignment="1">
      <alignment horizontal="center" vertical="center"/>
    </xf>
    <xf numFmtId="9" fontId="41" fillId="2" borderId="90" xfId="0" applyNumberFormat="1" applyFont="1" applyFill="1" applyBorder="1" applyAlignment="1">
      <alignment horizontal="center" vertical="center"/>
    </xf>
    <xf numFmtId="3" fontId="23" fillId="0" borderId="16" xfId="2" applyNumberFormat="1" applyFont="1" applyBorder="1" applyAlignment="1">
      <alignment horizontal="center" vertical="center" readingOrder="2"/>
    </xf>
    <xf numFmtId="0" fontId="22" fillId="2" borderId="31" xfId="2" applyFont="1" applyFill="1" applyBorder="1" applyAlignment="1">
      <alignment horizontal="center" vertical="center" wrapText="1" readingOrder="2"/>
    </xf>
    <xf numFmtId="0" fontId="22" fillId="2" borderId="95" xfId="2" applyFont="1" applyFill="1" applyBorder="1" applyAlignment="1">
      <alignment horizontal="center" vertical="center" wrapText="1" readingOrder="2"/>
    </xf>
    <xf numFmtId="0" fontId="22" fillId="2" borderId="32" xfId="2" applyFont="1" applyFill="1" applyBorder="1" applyAlignment="1">
      <alignment horizontal="center" vertical="center" wrapText="1" readingOrder="2"/>
    </xf>
    <xf numFmtId="164" fontId="24" fillId="2" borderId="86" xfId="2" applyNumberFormat="1" applyFont="1" applyFill="1" applyBorder="1" applyAlignment="1">
      <alignment horizontal="center" vertical="center" readingOrder="2"/>
    </xf>
    <xf numFmtId="164" fontId="24" fillId="2" borderId="34" xfId="2" applyNumberFormat="1" applyFont="1" applyFill="1" applyBorder="1" applyAlignment="1">
      <alignment horizontal="center" vertical="center" readingOrder="2"/>
    </xf>
    <xf numFmtId="3" fontId="23" fillId="2" borderId="85" xfId="2" applyNumberFormat="1" applyFont="1" applyFill="1" applyBorder="1" applyAlignment="1">
      <alignment horizontal="center" vertical="center" readingOrder="2"/>
    </xf>
    <xf numFmtId="0" fontId="36" fillId="2" borderId="48" xfId="4" applyFont="1" applyFill="1" applyBorder="1" applyAlignment="1">
      <alignment horizontal="center" vertical="center"/>
    </xf>
    <xf numFmtId="0" fontId="36" fillId="2" borderId="51" xfId="4" applyFont="1" applyFill="1" applyBorder="1" applyAlignment="1">
      <alignment horizontal="center" vertical="center"/>
    </xf>
    <xf numFmtId="0" fontId="64" fillId="0" borderId="0" xfId="9" applyFont="1"/>
    <xf numFmtId="49" fontId="63" fillId="2" borderId="16" xfId="9" applyNumberFormat="1" applyFont="1" applyFill="1" applyBorder="1" applyAlignment="1">
      <alignment horizontal="center" vertical="center"/>
    </xf>
    <xf numFmtId="49" fontId="63" fillId="2" borderId="84" xfId="9" applyNumberFormat="1" applyFont="1" applyFill="1" applyBorder="1" applyAlignment="1">
      <alignment horizontal="center" vertical="center"/>
    </xf>
    <xf numFmtId="49" fontId="63" fillId="2" borderId="85" xfId="9" applyNumberFormat="1" applyFont="1" applyFill="1" applyBorder="1" applyAlignment="1">
      <alignment horizontal="center" vertical="center"/>
    </xf>
    <xf numFmtId="49" fontId="63" fillId="2" borderId="108" xfId="9" applyNumberFormat="1" applyFont="1" applyFill="1" applyBorder="1" applyAlignment="1">
      <alignment horizontal="center" vertical="center"/>
    </xf>
    <xf numFmtId="3" fontId="63" fillId="3" borderId="33" xfId="9" applyNumberFormat="1" applyFont="1" applyFill="1" applyBorder="1" applyAlignment="1">
      <alignment horizontal="center" vertical="center"/>
    </xf>
    <xf numFmtId="3" fontId="63" fillId="3" borderId="86" xfId="9" applyNumberFormat="1" applyFont="1" applyFill="1" applyBorder="1" applyAlignment="1">
      <alignment horizontal="center" vertical="center"/>
    </xf>
    <xf numFmtId="3" fontId="63" fillId="3" borderId="34" xfId="9" applyNumberFormat="1" applyFont="1" applyFill="1" applyBorder="1" applyAlignment="1">
      <alignment horizontal="center" vertical="center"/>
    </xf>
    <xf numFmtId="49" fontId="63" fillId="2" borderId="118" xfId="9" applyNumberFormat="1" applyFont="1" applyFill="1" applyBorder="1" applyAlignment="1">
      <alignment horizontal="center" vertical="center"/>
    </xf>
    <xf numFmtId="3" fontId="63" fillId="3" borderId="119" xfId="9" applyNumberFormat="1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 readingOrder="2"/>
    </xf>
    <xf numFmtId="0" fontId="22" fillId="6" borderId="84" xfId="2" applyFont="1" applyFill="1" applyBorder="1" applyAlignment="1">
      <alignment horizontal="center" vertical="center" readingOrder="2"/>
    </xf>
    <xf numFmtId="0" fontId="22" fillId="6" borderId="84" xfId="2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91" xfId="1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 readingOrder="1"/>
    </xf>
    <xf numFmtId="0" fontId="60" fillId="0" borderId="0" xfId="0" applyFont="1" applyAlignment="1">
      <alignment horizontal="center" vertical="center" readingOrder="1"/>
    </xf>
    <xf numFmtId="0" fontId="19" fillId="0" borderId="0" xfId="2" applyFont="1" applyAlignment="1">
      <alignment horizontal="center" vertical="center" readingOrder="2"/>
    </xf>
    <xf numFmtId="0" fontId="45" fillId="0" borderId="0" xfId="0" applyFont="1" applyAlignment="1">
      <alignment horizontal="center" vertical="center" readingOrder="1"/>
    </xf>
    <xf numFmtId="0" fontId="53" fillId="0" borderId="0" xfId="5" applyFont="1" applyAlignment="1">
      <alignment horizontal="center" vertical="center"/>
    </xf>
    <xf numFmtId="0" fontId="56" fillId="2" borderId="78" xfId="5" applyFont="1" applyFill="1" applyBorder="1" applyAlignment="1">
      <alignment horizontal="center" vertical="center" wrapText="1"/>
    </xf>
    <xf numFmtId="0" fontId="56" fillId="2" borderId="79" xfId="5" applyFont="1" applyFill="1" applyBorder="1" applyAlignment="1">
      <alignment horizontal="center" vertical="center" wrapText="1"/>
    </xf>
    <xf numFmtId="0" fontId="56" fillId="2" borderId="80" xfId="5" applyFont="1" applyFill="1" applyBorder="1" applyAlignment="1">
      <alignment horizontal="center" vertical="center" wrapText="1"/>
    </xf>
    <xf numFmtId="0" fontId="59" fillId="2" borderId="89" xfId="5" applyFont="1" applyFill="1" applyBorder="1" applyAlignment="1">
      <alignment horizontal="center" vertical="center" wrapText="1"/>
    </xf>
    <xf numFmtId="0" fontId="59" fillId="2" borderId="87" xfId="5" applyFont="1" applyFill="1" applyBorder="1" applyAlignment="1">
      <alignment horizontal="center" vertical="center" wrapText="1"/>
    </xf>
    <xf numFmtId="0" fontId="59" fillId="2" borderId="33" xfId="5" applyFont="1" applyFill="1" applyBorder="1" applyAlignment="1">
      <alignment horizontal="center" vertical="center"/>
    </xf>
    <xf numFmtId="0" fontId="59" fillId="2" borderId="86" xfId="5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readingOrder="1"/>
    </xf>
    <xf numFmtId="0" fontId="44" fillId="0" borderId="0" xfId="4" applyFont="1" applyAlignment="1">
      <alignment horizontal="center" vertical="center"/>
    </xf>
    <xf numFmtId="0" fontId="31" fillId="2" borderId="38" xfId="4" applyFont="1" applyFill="1" applyBorder="1" applyAlignment="1">
      <alignment horizontal="center" vertical="center" wrapText="1"/>
    </xf>
    <xf numFmtId="0" fontId="31" fillId="2" borderId="44" xfId="4" applyFont="1" applyFill="1" applyBorder="1" applyAlignment="1">
      <alignment horizontal="center" vertical="center" wrapText="1"/>
    </xf>
    <xf numFmtId="0" fontId="31" fillId="2" borderId="46" xfId="4" applyFont="1" applyFill="1" applyBorder="1" applyAlignment="1">
      <alignment horizontal="center" vertical="center" wrapText="1"/>
    </xf>
    <xf numFmtId="0" fontId="32" fillId="2" borderId="39" xfId="4" applyFont="1" applyFill="1" applyBorder="1" applyAlignment="1">
      <alignment horizontal="center" vertical="center" wrapText="1"/>
    </xf>
    <xf numFmtId="0" fontId="32" fillId="2" borderId="40" xfId="4" applyFont="1" applyFill="1" applyBorder="1" applyAlignment="1">
      <alignment horizontal="center" vertical="center" wrapText="1"/>
    </xf>
    <xf numFmtId="0" fontId="32" fillId="2" borderId="41" xfId="4" applyFont="1" applyFill="1" applyBorder="1" applyAlignment="1">
      <alignment horizontal="center" vertical="center" wrapText="1"/>
    </xf>
    <xf numFmtId="0" fontId="33" fillId="2" borderId="42" xfId="4" applyFont="1" applyFill="1" applyBorder="1" applyAlignment="1">
      <alignment horizontal="center" vertical="center" wrapText="1"/>
    </xf>
    <xf numFmtId="0" fontId="33" fillId="2" borderId="22" xfId="4" applyFont="1" applyFill="1" applyBorder="1" applyAlignment="1">
      <alignment horizontal="center" vertical="center" wrapText="1"/>
    </xf>
    <xf numFmtId="0" fontId="33" fillId="2" borderId="27" xfId="4" applyFont="1" applyFill="1" applyBorder="1" applyAlignment="1">
      <alignment horizontal="center" vertical="center" wrapText="1"/>
    </xf>
    <xf numFmtId="0" fontId="34" fillId="2" borderId="43" xfId="4" applyFont="1" applyFill="1" applyBorder="1" applyAlignment="1">
      <alignment horizontal="center" vertical="center" wrapText="1"/>
    </xf>
    <xf numFmtId="0" fontId="33" fillId="2" borderId="45" xfId="4" applyFont="1" applyFill="1" applyBorder="1" applyAlignment="1">
      <alignment horizontal="center" vertical="center" wrapText="1"/>
    </xf>
    <xf numFmtId="0" fontId="33" fillId="2" borderId="47" xfId="4" applyFont="1" applyFill="1" applyBorder="1" applyAlignment="1">
      <alignment horizontal="center" vertical="center" wrapText="1"/>
    </xf>
    <xf numFmtId="0" fontId="34" fillId="2" borderId="19" xfId="4" applyFont="1" applyFill="1" applyBorder="1" applyAlignment="1">
      <alignment horizontal="center" vertical="center" wrapText="1"/>
    </xf>
    <xf numFmtId="0" fontId="34" fillId="2" borderId="20" xfId="4" applyFont="1" applyFill="1" applyBorder="1" applyAlignment="1">
      <alignment horizontal="center" vertical="center" wrapText="1"/>
    </xf>
    <xf numFmtId="0" fontId="33" fillId="2" borderId="17" xfId="4" applyFont="1" applyFill="1" applyBorder="1" applyAlignment="1">
      <alignment horizontal="center" vertical="center" wrapText="1"/>
    </xf>
    <xf numFmtId="0" fontId="33" fillId="2" borderId="25" xfId="4" applyFont="1" applyFill="1" applyBorder="1" applyAlignment="1">
      <alignment horizontal="center" vertical="center" wrapText="1"/>
    </xf>
    <xf numFmtId="0" fontId="34" fillId="2" borderId="21" xfId="4" applyFont="1" applyFill="1" applyBorder="1" applyAlignment="1">
      <alignment horizontal="center" vertical="center" wrapText="1"/>
    </xf>
    <xf numFmtId="0" fontId="63" fillId="2" borderId="104" xfId="9" applyFont="1" applyFill="1" applyBorder="1" applyAlignment="1">
      <alignment horizontal="center" vertical="center"/>
    </xf>
    <xf numFmtId="0" fontId="63" fillId="2" borderId="106" xfId="9" applyFont="1" applyFill="1" applyBorder="1" applyAlignment="1">
      <alignment horizontal="center" vertical="center"/>
    </xf>
    <xf numFmtId="49" fontId="63" fillId="2" borderId="31" xfId="9" applyNumberFormat="1" applyFont="1" applyFill="1" applyBorder="1" applyAlignment="1">
      <alignment horizontal="center" vertical="center"/>
    </xf>
    <xf numFmtId="49" fontId="63" fillId="2" borderId="95" xfId="9" applyNumberFormat="1" applyFont="1" applyFill="1" applyBorder="1" applyAlignment="1">
      <alignment horizontal="center" vertical="center"/>
    </xf>
    <xf numFmtId="49" fontId="63" fillId="2" borderId="32" xfId="9" applyNumberFormat="1" applyFont="1" applyFill="1" applyBorder="1" applyAlignment="1">
      <alignment horizontal="center" vertical="center"/>
    </xf>
    <xf numFmtId="49" fontId="63" fillId="2" borderId="117" xfId="9" applyNumberFormat="1" applyFont="1" applyFill="1" applyBorder="1" applyAlignment="1">
      <alignment horizontal="center" vertical="center"/>
    </xf>
    <xf numFmtId="49" fontId="63" fillId="2" borderId="105" xfId="9" applyNumberFormat="1" applyFont="1" applyFill="1" applyBorder="1" applyAlignment="1">
      <alignment horizontal="center" vertical="center" wrapText="1"/>
    </xf>
    <xf numFmtId="49" fontId="63" fillId="2" borderId="107" xfId="9" applyNumberFormat="1" applyFont="1" applyFill="1" applyBorder="1" applyAlignment="1">
      <alignment horizontal="center" vertical="center" wrapText="1"/>
    </xf>
    <xf numFmtId="49" fontId="63" fillId="2" borderId="84" xfId="9" applyNumberFormat="1" applyFont="1" applyFill="1" applyBorder="1" applyAlignment="1">
      <alignment horizontal="center" vertical="center"/>
    </xf>
    <xf numFmtId="49" fontId="63" fillId="2" borderId="16" xfId="9" applyNumberFormat="1" applyFont="1" applyFill="1" applyBorder="1" applyAlignment="1">
      <alignment horizontal="center" vertical="center"/>
    </xf>
    <xf numFmtId="49" fontId="63" fillId="2" borderId="85" xfId="9" applyNumberFormat="1" applyFont="1" applyFill="1" applyBorder="1" applyAlignment="1">
      <alignment horizontal="center" vertical="center"/>
    </xf>
    <xf numFmtId="49" fontId="63" fillId="2" borderId="118" xfId="9" applyNumberFormat="1" applyFont="1" applyFill="1" applyBorder="1" applyAlignment="1">
      <alignment horizontal="center" vertical="center"/>
    </xf>
    <xf numFmtId="49" fontId="63" fillId="2" borderId="114" xfId="9" applyNumberFormat="1" applyFont="1" applyFill="1" applyBorder="1" applyAlignment="1">
      <alignment horizontal="center" vertical="center"/>
    </xf>
    <xf numFmtId="49" fontId="63" fillId="2" borderId="115" xfId="9" applyNumberFormat="1" applyFont="1" applyFill="1" applyBorder="1" applyAlignment="1">
      <alignment horizontal="center" vertical="center"/>
    </xf>
    <xf numFmtId="3" fontId="63" fillId="2" borderId="116" xfId="9" applyNumberFormat="1" applyFont="1" applyFill="1" applyBorder="1" applyAlignment="1">
      <alignment horizontal="center" vertical="center"/>
    </xf>
    <xf numFmtId="3" fontId="63" fillId="2" borderId="91" xfId="9" applyNumberFormat="1" applyFont="1" applyFill="1" applyBorder="1" applyAlignment="1">
      <alignment horizontal="center" vertical="center"/>
    </xf>
    <xf numFmtId="3" fontId="63" fillId="2" borderId="115" xfId="9" applyNumberFormat="1" applyFont="1" applyFill="1" applyBorder="1" applyAlignment="1">
      <alignment horizontal="center" vertical="center"/>
    </xf>
    <xf numFmtId="164" fontId="63" fillId="2" borderId="109" xfId="9" applyNumberFormat="1" applyFont="1" applyFill="1" applyBorder="1" applyAlignment="1">
      <alignment horizontal="center" vertical="center"/>
    </xf>
    <xf numFmtId="164" fontId="63" fillId="2" borderId="113" xfId="9" applyNumberFormat="1" applyFont="1" applyFill="1" applyBorder="1" applyAlignment="1">
      <alignment horizontal="center" vertical="center"/>
    </xf>
    <xf numFmtId="164" fontId="63" fillId="2" borderId="112" xfId="9" applyNumberFormat="1" applyFont="1" applyFill="1" applyBorder="1" applyAlignment="1">
      <alignment horizontal="center" vertical="center"/>
    </xf>
    <xf numFmtId="3" fontId="63" fillId="2" borderId="109" xfId="9" applyNumberFormat="1" applyFont="1" applyFill="1" applyBorder="1" applyAlignment="1">
      <alignment horizontal="center" vertical="center"/>
    </xf>
    <xf numFmtId="3" fontId="63" fillId="2" borderId="110" xfId="9" applyNumberFormat="1" applyFont="1" applyFill="1" applyBorder="1" applyAlignment="1">
      <alignment horizontal="center" vertical="center"/>
    </xf>
    <xf numFmtId="3" fontId="63" fillId="2" borderId="111" xfId="9" applyNumberFormat="1" applyFont="1" applyFill="1" applyBorder="1" applyAlignment="1">
      <alignment horizontal="center" vertical="center"/>
    </xf>
    <xf numFmtId="3" fontId="63" fillId="2" borderId="112" xfId="9" applyNumberFormat="1" applyFont="1" applyFill="1" applyBorder="1" applyAlignment="1">
      <alignment horizontal="center" vertical="center"/>
    </xf>
    <xf numFmtId="3" fontId="63" fillId="2" borderId="113" xfId="9" applyNumberFormat="1" applyFont="1" applyFill="1" applyBorder="1" applyAlignment="1">
      <alignment horizontal="center" vertical="center"/>
    </xf>
    <xf numFmtId="0" fontId="61" fillId="3" borderId="37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2" borderId="93" xfId="2" applyFont="1" applyFill="1" applyBorder="1" applyAlignment="1">
      <alignment horizontal="center" vertical="center"/>
    </xf>
    <xf numFmtId="0" fontId="8" fillId="2" borderId="9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92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92" xfId="2" applyFont="1" applyFill="1" applyBorder="1" applyAlignment="1">
      <alignment horizontal="center" vertical="center" wrapText="1"/>
    </xf>
    <xf numFmtId="49" fontId="16" fillId="2" borderId="99" xfId="3" applyNumberFormat="1" applyFont="1" applyFill="1" applyBorder="1" applyAlignment="1">
      <alignment horizontal="center" vertical="center"/>
    </xf>
    <xf numFmtId="49" fontId="16" fillId="2" borderId="100" xfId="3" applyNumberFormat="1" applyFont="1" applyFill="1" applyBorder="1" applyAlignment="1">
      <alignment horizontal="center" vertical="center"/>
    </xf>
    <xf numFmtId="49" fontId="15" fillId="2" borderId="12" xfId="3" applyNumberFormat="1" applyFont="1" applyFill="1" applyBorder="1" applyAlignment="1">
      <alignment horizontal="center" vertical="center"/>
    </xf>
    <xf numFmtId="49" fontId="15" fillId="2" borderId="13" xfId="3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 readingOrder="2"/>
    </xf>
    <xf numFmtId="0" fontId="45" fillId="0" borderId="0" xfId="0" applyFont="1" applyAlignment="1">
      <alignment horizontal="center" vertical="center" readingOrder="2"/>
    </xf>
    <xf numFmtId="0" fontId="1" fillId="2" borderId="70" xfId="9" applyFill="1" applyBorder="1" applyAlignment="1">
      <alignment horizontal="center" vertical="center"/>
    </xf>
    <xf numFmtId="0" fontId="1" fillId="2" borderId="61" xfId="9" applyFill="1" applyBorder="1" applyAlignment="1">
      <alignment horizontal="center" vertical="center"/>
    </xf>
    <xf numFmtId="0" fontId="46" fillId="2" borderId="71" xfId="9" applyFont="1" applyFill="1" applyBorder="1" applyAlignment="1">
      <alignment horizontal="center" vertical="center" wrapText="1"/>
    </xf>
    <xf numFmtId="0" fontId="46" fillId="2" borderId="73" xfId="9" applyFont="1" applyFill="1" applyBorder="1" applyAlignment="1">
      <alignment horizontal="center" vertical="center" wrapText="1"/>
    </xf>
    <xf numFmtId="0" fontId="52" fillId="0" borderId="0" xfId="9" applyFont="1" applyAlignment="1">
      <alignment horizontal="center" vertical="center"/>
    </xf>
    <xf numFmtId="0" fontId="47" fillId="2" borderId="68" xfId="11" applyFont="1" applyFill="1" applyBorder="1" applyAlignment="1">
      <alignment horizontal="center" vertical="center" wrapText="1" readingOrder="2"/>
    </xf>
    <xf numFmtId="0" fontId="47" fillId="2" borderId="72" xfId="11" applyFont="1" applyFill="1" applyBorder="1" applyAlignment="1">
      <alignment horizontal="center" vertical="center" wrapText="1" readingOrder="2"/>
    </xf>
    <xf numFmtId="0" fontId="47" fillId="2" borderId="69" xfId="11" applyFont="1" applyFill="1" applyBorder="1" applyAlignment="1">
      <alignment horizontal="center" vertical="center" wrapText="1" readingOrder="2"/>
    </xf>
    <xf numFmtId="0" fontId="42" fillId="2" borderId="31" xfId="2" applyFont="1" applyFill="1" applyBorder="1" applyAlignment="1">
      <alignment horizontal="center" vertical="center" wrapText="1" readingOrder="2"/>
    </xf>
    <xf numFmtId="0" fontId="42" fillId="2" borderId="32" xfId="2" applyFont="1" applyFill="1" applyBorder="1" applyAlignment="1">
      <alignment horizontal="center" vertical="center" wrapText="1" readingOrder="2"/>
    </xf>
    <xf numFmtId="0" fontId="42" fillId="2" borderId="33" xfId="2" applyFont="1" applyFill="1" applyBorder="1" applyAlignment="1">
      <alignment horizontal="center" vertical="center" wrapText="1" readingOrder="2"/>
    </xf>
    <xf numFmtId="0" fontId="42" fillId="2" borderId="34" xfId="2" applyFont="1" applyFill="1" applyBorder="1" applyAlignment="1">
      <alignment horizontal="center" vertical="center" wrapText="1" readingOrder="2"/>
    </xf>
  </cellXfs>
  <cellStyles count="16">
    <cellStyle name="Normal" xfId="0" builtinId="0"/>
    <cellStyle name="Normal 2" xfId="1" xr:uid="{00000000-0005-0000-0000-000001000000}"/>
    <cellStyle name="Normal 2 2" xfId="5" xr:uid="{00000000-0005-0000-0000-000002000000}"/>
    <cellStyle name="Normal 2 3" xfId="9" xr:uid="{00000000-0005-0000-0000-000003000000}"/>
    <cellStyle name="Normal 2 4" xfId="15" xr:uid="{00000000-0005-0000-0000-000004000000}"/>
    <cellStyle name="Normal 3" xfId="2" xr:uid="{00000000-0005-0000-0000-000005000000}"/>
    <cellStyle name="Normal 3 2" xfId="4" xr:uid="{00000000-0005-0000-0000-000006000000}"/>
    <cellStyle name="Normal 3 2 2" xfId="11" xr:uid="{00000000-0005-0000-0000-000007000000}"/>
    <cellStyle name="Normal 4" xfId="3" xr:uid="{00000000-0005-0000-0000-000008000000}"/>
    <cellStyle name="Normal 4 2" xfId="10" xr:uid="{00000000-0005-0000-0000-000009000000}"/>
    <cellStyle name="Normal 5" xfId="6" xr:uid="{00000000-0005-0000-0000-00000A000000}"/>
    <cellStyle name="Normal 5 2" xfId="7" xr:uid="{00000000-0005-0000-0000-00000B000000}"/>
    <cellStyle name="Normal 5 2 2" xfId="13" xr:uid="{00000000-0005-0000-0000-00000C000000}"/>
    <cellStyle name="Normal 5 3" xfId="12" xr:uid="{00000000-0005-0000-0000-00000D000000}"/>
    <cellStyle name="Normal 6" xfId="8" xr:uid="{00000000-0005-0000-0000-00000E000000}"/>
    <cellStyle name="Normal 6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D8-4EEB-ABDF-2F9899E5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AB-4D66-8D38-41032B20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6E-44CF-A166-63836F6D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1E-49A4-9FF7-8056D623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0</xdr:rowOff>
    </xdr:from>
    <xdr:to>
      <xdr:col>14</xdr:col>
      <xdr:colOff>19050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0</xdr:rowOff>
    </xdr:from>
    <xdr:to>
      <xdr:col>14</xdr:col>
      <xdr:colOff>19050</xdr:colOff>
      <xdr:row>0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3\&#1575;&#1604;&#1575;&#1581;&#1589;&#1575;&#1574;&#1610;&#1577;%20&#1575;&#1604;&#1587;&#1606;&#1608;&#1610;&#1577;%202023\&#1605;&#1604;&#1601;&#1575;&#1578;%20&#1573;&#1593;&#1583;&#1575;&#1583;%20&#1575;&#1604;&#1575;&#1581;&#1589;&#1575;&#1574;&#1610;&#1577;%20&#1575;&#1604;&#1587;&#1606;&#1608;&#1610;&#1577;\&#1575;&#1604;&#1573;&#1581;&#1589;&#1575;&#1574;&#1610;&#1577;%20&#1575;&#1604;&#1587;&#1606;&#1608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صفحة 1"/>
      <sheetName val="عدد القضايا بالمحافظات"/>
      <sheetName val="جهة البلاغ"/>
      <sheetName val="الجرائم العشر"/>
      <sheetName val="التقنية"/>
      <sheetName val="مقارنة بالتصنيف"/>
      <sheetName val="مقارنة بالمحافظات"/>
      <sheetName val="جهة البلاغ "/>
      <sheetName val="التصنيف القانوني بالمحافظات"/>
      <sheetName val="القضايا بالشهور"/>
      <sheetName val="اعلى 10 دوائر"/>
      <sheetName val="التغيير العددي"/>
      <sheetName val="الدوائر بالتصنيف"/>
      <sheetName val="المتهمين"/>
      <sheetName val="المتهمين بالمحافظات"/>
      <sheetName val="الجرائم بالمحافظات"/>
      <sheetName val="مقارنة بالجرائم"/>
      <sheetName val="الجرائم بالجنسيات"/>
      <sheetName val="نوع التصرف"/>
      <sheetName val="سبب الحفظ"/>
      <sheetName val="البراء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701</v>
          </cell>
          <cell r="C3">
            <v>15730</v>
          </cell>
        </row>
        <row r="14">
          <cell r="B14">
            <v>1777</v>
          </cell>
          <cell r="C14">
            <v>35777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J11" sqref="J11"/>
    </sheetView>
  </sheetViews>
  <sheetFormatPr defaultColWidth="9.109375" defaultRowHeight="14.4"/>
  <cols>
    <col min="1" max="1" width="22.109375" style="55" customWidth="1"/>
    <col min="2" max="4" width="9.109375" style="55"/>
    <col min="5" max="5" width="12.109375" style="55" bestFit="1" customWidth="1"/>
    <col min="6" max="16384" width="9.109375" style="55"/>
  </cols>
  <sheetData>
    <row r="1" spans="1:5" s="77" customFormat="1" ht="59.25" customHeight="1">
      <c r="A1" s="177" t="s">
        <v>93</v>
      </c>
      <c r="B1" s="178"/>
      <c r="C1" s="178"/>
      <c r="D1" s="178"/>
      <c r="E1" s="178"/>
    </row>
    <row r="2" spans="1:5" ht="31.5" customHeight="1" thickBot="1"/>
    <row r="3" spans="1:5" ht="60.75" customHeight="1">
      <c r="A3" s="101" t="s">
        <v>92</v>
      </c>
      <c r="B3" s="102" t="s">
        <v>86</v>
      </c>
      <c r="C3" s="102" t="s">
        <v>87</v>
      </c>
      <c r="D3" s="102" t="s">
        <v>88</v>
      </c>
      <c r="E3" s="103" t="s">
        <v>1</v>
      </c>
    </row>
    <row r="4" spans="1:5" ht="49.5" customHeight="1">
      <c r="A4" s="104" t="s">
        <v>85</v>
      </c>
      <c r="B4" s="91">
        <v>1777</v>
      </c>
      <c r="C4" s="91">
        <v>35777</v>
      </c>
      <c r="D4" s="91">
        <v>282</v>
      </c>
      <c r="E4" s="105">
        <f>SUM(B4:D4)</f>
        <v>37836</v>
      </c>
    </row>
    <row r="5" spans="1:5" s="59" customFormat="1" ht="36.75" customHeight="1" thickBot="1">
      <c r="A5" s="106" t="s">
        <v>38</v>
      </c>
      <c r="B5" s="60">
        <f>B4/$E$4</f>
        <v>4.6965852627127602E-2</v>
      </c>
      <c r="C5" s="60">
        <f>C4/$E$4</f>
        <v>0.94558092821651341</v>
      </c>
      <c r="D5" s="60">
        <f>D4/$E$4</f>
        <v>7.4532191563590235E-3</v>
      </c>
      <c r="E5" s="61">
        <f>E4/$E$4</f>
        <v>1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6"/>
  <dimension ref="A1:E7"/>
  <sheetViews>
    <sheetView zoomScale="62" zoomScaleNormal="62" workbookViewId="0">
      <selection activeCell="L15" sqref="L15"/>
    </sheetView>
  </sheetViews>
  <sheetFormatPr defaultColWidth="9.109375" defaultRowHeight="27.6"/>
  <cols>
    <col min="1" max="1" width="34.88671875" style="20" customWidth="1"/>
    <col min="2" max="2" width="17.6640625" style="20" customWidth="1"/>
    <col min="3" max="3" width="24.109375" style="20" customWidth="1"/>
    <col min="4" max="4" width="26.6640625" style="20" customWidth="1"/>
    <col min="5" max="5" width="23" style="20" customWidth="1"/>
    <col min="6" max="16384" width="9.109375" style="20"/>
  </cols>
  <sheetData>
    <row r="1" spans="1:5" ht="36.75" customHeight="1">
      <c r="B1" s="179"/>
      <c r="C1" s="179"/>
      <c r="D1" s="179"/>
      <c r="E1" s="179"/>
    </row>
    <row r="2" spans="1:5" ht="40.5" customHeight="1">
      <c r="A2" s="180" t="s">
        <v>91</v>
      </c>
      <c r="B2" s="180"/>
      <c r="C2" s="180"/>
      <c r="D2" s="180"/>
      <c r="E2" s="180"/>
    </row>
    <row r="3" spans="1:5" ht="59.25" customHeight="1" thickBot="1"/>
    <row r="4" spans="1:5" ht="70.5" customHeight="1">
      <c r="A4" s="93" t="s">
        <v>113</v>
      </c>
      <c r="B4" s="94" t="s">
        <v>90</v>
      </c>
      <c r="C4" s="94" t="s">
        <v>89</v>
      </c>
      <c r="D4" s="94" t="s">
        <v>114</v>
      </c>
      <c r="E4" s="95" t="s">
        <v>37</v>
      </c>
    </row>
    <row r="5" spans="1:5" ht="44.25" customHeight="1">
      <c r="A5" s="96">
        <v>2022</v>
      </c>
      <c r="B5" s="92">
        <v>1378</v>
      </c>
      <c r="C5" s="92">
        <v>30543</v>
      </c>
      <c r="D5" s="92">
        <v>356</v>
      </c>
      <c r="E5" s="97">
        <f>SUM(B5:D5)</f>
        <v>32277</v>
      </c>
    </row>
    <row r="6" spans="1:5" ht="37.5" customHeight="1">
      <c r="A6" s="96">
        <v>2023</v>
      </c>
      <c r="B6" s="92">
        <v>1777</v>
      </c>
      <c r="C6" s="92">
        <v>35777</v>
      </c>
      <c r="D6" s="92">
        <v>282</v>
      </c>
      <c r="E6" s="97">
        <f>SUM(B6:D6)</f>
        <v>37836</v>
      </c>
    </row>
    <row r="7" spans="1:5" ht="78" customHeight="1" thickBot="1">
      <c r="A7" s="98" t="s">
        <v>115</v>
      </c>
      <c r="B7" s="99">
        <f>((B6-B5)/B5)</f>
        <v>0.2895500725689405</v>
      </c>
      <c r="C7" s="99">
        <f t="shared" ref="C7:E7" si="0">((C6-C5)/C5)</f>
        <v>0.17136496087483222</v>
      </c>
      <c r="D7" s="99">
        <f t="shared" si="0"/>
        <v>-0.20786516853932585</v>
      </c>
      <c r="E7" s="100">
        <f t="shared" si="0"/>
        <v>0.17222790222139603</v>
      </c>
    </row>
  </sheetData>
  <mergeCells count="2">
    <mergeCell ref="B1:E1"/>
    <mergeCell ref="A2:E2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Zeros="0" zoomScale="60" zoomScaleNormal="60" workbookViewId="0">
      <selection activeCell="J17" sqref="J17"/>
    </sheetView>
  </sheetViews>
  <sheetFormatPr defaultColWidth="9.109375" defaultRowHeight="13.2"/>
  <cols>
    <col min="1" max="1" width="11.6640625" style="76" customWidth="1"/>
    <col min="2" max="2" width="11.6640625" style="77" customWidth="1"/>
    <col min="3" max="3" width="18" style="77" customWidth="1"/>
    <col min="4" max="4" width="22.6640625" style="77" customWidth="1"/>
    <col min="5" max="5" width="24.109375" style="77" customWidth="1"/>
    <col min="6" max="6" width="18.109375" style="77" customWidth="1"/>
    <col min="7" max="7" width="34" style="77" customWidth="1"/>
    <col min="8" max="8" width="27.109375" style="77" customWidth="1"/>
    <col min="9" max="9" width="21.33203125" style="77" customWidth="1"/>
    <col min="10" max="16384" width="9.109375" style="77"/>
  </cols>
  <sheetData>
    <row r="1" spans="1:9" ht="15" customHeight="1"/>
    <row r="2" spans="1:9" ht="18.75" customHeight="1">
      <c r="A2" s="181"/>
      <c r="B2" s="181"/>
      <c r="C2" s="181"/>
      <c r="D2" s="181"/>
      <c r="E2" s="181"/>
      <c r="F2" s="181"/>
      <c r="G2" s="181"/>
      <c r="H2" s="78"/>
    </row>
    <row r="3" spans="1:9" ht="59.25" customHeight="1">
      <c r="A3" s="189" t="s">
        <v>95</v>
      </c>
      <c r="B3" s="189"/>
      <c r="C3" s="189"/>
      <c r="D3" s="189"/>
      <c r="E3" s="189"/>
      <c r="F3" s="189"/>
      <c r="G3" s="189"/>
      <c r="H3" s="189"/>
      <c r="I3" s="189"/>
    </row>
    <row r="4" spans="1:9" ht="55.5" customHeight="1">
      <c r="A4" s="180"/>
      <c r="B4" s="180"/>
      <c r="C4" s="180"/>
      <c r="D4" s="180"/>
      <c r="E4" s="180"/>
      <c r="F4" s="180"/>
      <c r="G4" s="180"/>
      <c r="H4" s="180"/>
    </row>
    <row r="5" spans="1:9" ht="16.5" customHeight="1">
      <c r="A5" s="79"/>
      <c r="B5" s="80"/>
      <c r="C5" s="80"/>
      <c r="D5" s="80"/>
      <c r="E5" s="80"/>
      <c r="F5" s="80"/>
      <c r="G5" s="80"/>
      <c r="H5" s="80"/>
    </row>
    <row r="6" spans="1:9" ht="16.5" customHeight="1">
      <c r="A6" s="79"/>
      <c r="B6" s="80"/>
      <c r="C6" s="80"/>
      <c r="D6" s="80"/>
      <c r="E6" s="80"/>
      <c r="F6" s="80"/>
      <c r="G6" s="80"/>
      <c r="H6" s="80"/>
    </row>
    <row r="7" spans="1:9" ht="36.75" customHeight="1" thickBot="1">
      <c r="A7" s="79"/>
      <c r="B7" s="80"/>
      <c r="C7" s="80"/>
      <c r="D7" s="80"/>
      <c r="E7" s="80"/>
      <c r="F7" s="80"/>
      <c r="G7" s="80"/>
      <c r="H7" s="80"/>
    </row>
    <row r="8" spans="1:9" s="84" customFormat="1" ht="118.5" customHeight="1">
      <c r="A8" s="182" t="s">
        <v>101</v>
      </c>
      <c r="B8" s="183"/>
      <c r="C8" s="184"/>
      <c r="D8" s="81" t="s">
        <v>81</v>
      </c>
      <c r="E8" s="81" t="s">
        <v>82</v>
      </c>
      <c r="F8" s="81" t="s">
        <v>83</v>
      </c>
      <c r="G8" s="82" t="s">
        <v>84</v>
      </c>
      <c r="H8" s="83" t="s">
        <v>116</v>
      </c>
      <c r="I8" s="83" t="s">
        <v>94</v>
      </c>
    </row>
    <row r="9" spans="1:9" ht="82.5" customHeight="1" thickBot="1">
      <c r="A9" s="187" t="s">
        <v>117</v>
      </c>
      <c r="B9" s="188"/>
      <c r="C9" s="188"/>
      <c r="D9" s="86">
        <v>1178</v>
      </c>
      <c r="E9" s="86">
        <v>12872</v>
      </c>
      <c r="F9" s="86">
        <v>58</v>
      </c>
      <c r="G9" s="86">
        <v>23728</v>
      </c>
      <c r="H9" s="87">
        <f>SUM(D9:G9)</f>
        <v>37836</v>
      </c>
      <c r="I9" s="90">
        <f>G10+F10+E10</f>
        <v>0.96886563061634423</v>
      </c>
    </row>
    <row r="10" spans="1:9" s="85" customFormat="1" ht="84.75" customHeight="1" thickBot="1">
      <c r="A10" s="185" t="s">
        <v>118</v>
      </c>
      <c r="B10" s="186"/>
      <c r="C10" s="186"/>
      <c r="D10" s="107">
        <f>D9/$H$9</f>
        <v>3.1134369383655776E-2</v>
      </c>
      <c r="E10" s="107">
        <f>E9/$H$9</f>
        <v>0.34020509567607571</v>
      </c>
      <c r="F10" s="107">
        <f>F9/$H$9</f>
        <v>1.5329315995348345E-3</v>
      </c>
      <c r="G10" s="107">
        <f>G9/$H$9</f>
        <v>0.6271276033407337</v>
      </c>
      <c r="H10" s="108">
        <v>1</v>
      </c>
    </row>
    <row r="11" spans="1:9" s="89" customFormat="1" ht="22.8">
      <c r="A11" s="88"/>
    </row>
  </sheetData>
  <mergeCells count="6">
    <mergeCell ref="A2:G2"/>
    <mergeCell ref="A4:H4"/>
    <mergeCell ref="A8:C8"/>
    <mergeCell ref="A10:C10"/>
    <mergeCell ref="A9:C9"/>
    <mergeCell ref="A3:I3"/>
  </mergeCells>
  <printOptions horizontalCentered="1"/>
  <pageMargins left="0.11811023622047245" right="0.11811023622047245" top="0.51181102362204722" bottom="0.35433070866141736" header="0.15748031496062992" footer="0.15748031496062992"/>
  <pageSetup paperSize="9" scale="5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14"/>
  <dimension ref="A1:J58"/>
  <sheetViews>
    <sheetView topLeftCell="A16" zoomScale="60" zoomScaleNormal="60" workbookViewId="0">
      <selection activeCell="L9" sqref="L9"/>
    </sheetView>
  </sheetViews>
  <sheetFormatPr defaultColWidth="9.109375" defaultRowHeight="13.2"/>
  <cols>
    <col min="1" max="1" width="39.6640625" style="25" customWidth="1"/>
    <col min="2" max="2" width="25.88671875" style="25" customWidth="1"/>
    <col min="3" max="3" width="25.6640625" style="25" customWidth="1"/>
    <col min="4" max="4" width="28.6640625" style="25" customWidth="1"/>
    <col min="5" max="5" width="24.109375" style="25" customWidth="1"/>
    <col min="6" max="6" width="25.109375" style="25" customWidth="1"/>
    <col min="7" max="7" width="27.88671875" style="25" customWidth="1"/>
    <col min="8" max="9" width="32.88671875" style="25" customWidth="1"/>
    <col min="10" max="10" width="15.109375" style="25" customWidth="1"/>
    <col min="11" max="16384" width="9.109375" style="25"/>
  </cols>
  <sheetData>
    <row r="1" spans="1:10" s="23" customFormat="1" ht="30.6"/>
    <row r="2" spans="1:10" s="23" customFormat="1" ht="30.6"/>
    <row r="3" spans="1:10" s="23" customFormat="1" ht="60" customHeight="1">
      <c r="A3" s="190" t="s">
        <v>65</v>
      </c>
      <c r="B3" s="190"/>
      <c r="C3" s="190"/>
      <c r="D3" s="190"/>
      <c r="E3" s="190"/>
      <c r="F3" s="190"/>
      <c r="G3" s="190"/>
      <c r="H3" s="190"/>
      <c r="I3" s="190"/>
    </row>
    <row r="4" spans="1:10" s="23" customFormat="1" ht="19.5" customHeight="1"/>
    <row r="5" spans="1:10" s="23" customFormat="1" ht="63.75" customHeight="1" thickBot="1"/>
    <row r="6" spans="1:10" s="24" customFormat="1" ht="40.5" customHeight="1" thickBot="1">
      <c r="A6" s="191" t="s">
        <v>63</v>
      </c>
      <c r="B6" s="194" t="s">
        <v>53</v>
      </c>
      <c r="C6" s="195"/>
      <c r="D6" s="195"/>
      <c r="E6" s="195"/>
      <c r="F6" s="195"/>
      <c r="G6" s="196"/>
      <c r="H6" s="197" t="s">
        <v>61</v>
      </c>
      <c r="I6" s="200" t="s">
        <v>62</v>
      </c>
    </row>
    <row r="7" spans="1:10" s="24" customFormat="1" ht="52.5" customHeight="1" thickBot="1">
      <c r="A7" s="192"/>
      <c r="B7" s="203" t="s">
        <v>54</v>
      </c>
      <c r="C7" s="204"/>
      <c r="D7" s="205" t="s">
        <v>59</v>
      </c>
      <c r="E7" s="207" t="s">
        <v>64</v>
      </c>
      <c r="F7" s="204"/>
      <c r="G7" s="205" t="s">
        <v>60</v>
      </c>
      <c r="H7" s="198"/>
      <c r="I7" s="201"/>
    </row>
    <row r="8" spans="1:10" s="24" customFormat="1" ht="53.25" customHeight="1" thickBot="1">
      <c r="A8" s="193"/>
      <c r="B8" s="26" t="s">
        <v>55</v>
      </c>
      <c r="C8" s="27" t="s">
        <v>56</v>
      </c>
      <c r="D8" s="206"/>
      <c r="E8" s="28" t="s">
        <v>57</v>
      </c>
      <c r="F8" s="29" t="s">
        <v>58</v>
      </c>
      <c r="G8" s="206"/>
      <c r="H8" s="199"/>
      <c r="I8" s="202"/>
    </row>
    <row r="9" spans="1:10" s="23" customFormat="1" ht="59.25" customHeight="1" thickBot="1">
      <c r="A9" s="160">
        <v>2022</v>
      </c>
      <c r="B9" s="44">
        <v>35023</v>
      </c>
      <c r="C9" s="45">
        <v>4319</v>
      </c>
      <c r="D9" s="46">
        <v>39342</v>
      </c>
      <c r="E9" s="47">
        <v>721</v>
      </c>
      <c r="F9" s="45">
        <v>50</v>
      </c>
      <c r="G9" s="46">
        <v>771</v>
      </c>
      <c r="H9" s="48">
        <v>40113</v>
      </c>
      <c r="I9" s="49">
        <v>32277</v>
      </c>
    </row>
    <row r="10" spans="1:10" s="23" customFormat="1" ht="68.25" customHeight="1" thickBot="1">
      <c r="A10" s="160">
        <v>2023</v>
      </c>
      <c r="B10" s="44">
        <v>42362</v>
      </c>
      <c r="C10" s="45">
        <v>4558</v>
      </c>
      <c r="D10" s="50">
        <f>SUM(B10:C10)</f>
        <v>46920</v>
      </c>
      <c r="E10" s="47">
        <v>683</v>
      </c>
      <c r="F10" s="45">
        <v>64</v>
      </c>
      <c r="G10" s="50">
        <f>SUM(E10:F10)</f>
        <v>747</v>
      </c>
      <c r="H10" s="51">
        <f>SUM(G10+D10)</f>
        <v>47667</v>
      </c>
      <c r="I10" s="52">
        <v>37836</v>
      </c>
    </row>
    <row r="11" spans="1:10" s="23" customFormat="1" ht="68.25" hidden="1" customHeight="1">
      <c r="A11" s="161"/>
      <c r="B11" s="35">
        <f>B10-B9</f>
        <v>7339</v>
      </c>
      <c r="C11" s="35">
        <f t="shared" ref="C11:I11" si="0">C10-C9</f>
        <v>239</v>
      </c>
      <c r="D11" s="35">
        <f t="shared" si="0"/>
        <v>7578</v>
      </c>
      <c r="E11" s="35">
        <f t="shared" si="0"/>
        <v>-38</v>
      </c>
      <c r="F11" s="35">
        <f t="shared" si="0"/>
        <v>14</v>
      </c>
      <c r="G11" s="35">
        <f t="shared" si="0"/>
        <v>-24</v>
      </c>
      <c r="H11" s="35">
        <f t="shared" si="0"/>
        <v>7554</v>
      </c>
      <c r="I11" s="36">
        <f t="shared" si="0"/>
        <v>5559</v>
      </c>
    </row>
    <row r="12" spans="1:10" s="23" customFormat="1" ht="106.5" customHeight="1" thickBot="1">
      <c r="A12" s="37" t="s">
        <v>119</v>
      </c>
      <c r="B12" s="38">
        <f>B11/B9</f>
        <v>0.20954801130685549</v>
      </c>
      <c r="C12" s="38">
        <f t="shared" ref="C12:I12" si="1">C11/C9</f>
        <v>5.5336883537855985E-2</v>
      </c>
      <c r="D12" s="38">
        <f t="shared" si="1"/>
        <v>0.19261857556809517</v>
      </c>
      <c r="E12" s="38">
        <f t="shared" si="1"/>
        <v>-5.2704576976421634E-2</v>
      </c>
      <c r="F12" s="38">
        <f t="shared" si="1"/>
        <v>0.28000000000000003</v>
      </c>
      <c r="G12" s="38">
        <f t="shared" si="1"/>
        <v>-3.1128404669260701E-2</v>
      </c>
      <c r="H12" s="38">
        <f t="shared" si="1"/>
        <v>0.18831800164535187</v>
      </c>
      <c r="I12" s="39">
        <f t="shared" si="1"/>
        <v>0.17222790222139603</v>
      </c>
    </row>
    <row r="13" spans="1:10" s="23" customFormat="1" ht="36" customHeight="1" thickBot="1">
      <c r="G13" s="32"/>
    </row>
    <row r="14" spans="1:10" s="162" customFormat="1" ht="45" customHeight="1">
      <c r="A14" s="208" t="s">
        <v>110</v>
      </c>
      <c r="B14" s="210" t="s">
        <v>102</v>
      </c>
      <c r="C14" s="211"/>
      <c r="D14" s="211"/>
      <c r="E14" s="212"/>
      <c r="F14" s="213" t="s">
        <v>103</v>
      </c>
      <c r="G14" s="211"/>
      <c r="H14" s="211"/>
      <c r="I14" s="212"/>
      <c r="J14" s="214" t="s">
        <v>104</v>
      </c>
    </row>
    <row r="15" spans="1:10" s="162" customFormat="1" ht="28.5" customHeight="1">
      <c r="A15" s="209"/>
      <c r="B15" s="216" t="s">
        <v>105</v>
      </c>
      <c r="C15" s="217"/>
      <c r="D15" s="217" t="s">
        <v>106</v>
      </c>
      <c r="E15" s="218"/>
      <c r="F15" s="219" t="s">
        <v>120</v>
      </c>
      <c r="G15" s="217"/>
      <c r="H15" s="217" t="s">
        <v>121</v>
      </c>
      <c r="I15" s="218"/>
      <c r="J15" s="215"/>
    </row>
    <row r="16" spans="1:10" s="162" customFormat="1" ht="40.5" customHeight="1">
      <c r="A16" s="209"/>
      <c r="B16" s="164" t="s">
        <v>107</v>
      </c>
      <c r="C16" s="163" t="s">
        <v>108</v>
      </c>
      <c r="D16" s="163" t="s">
        <v>122</v>
      </c>
      <c r="E16" s="165" t="s">
        <v>123</v>
      </c>
      <c r="F16" s="170" t="s">
        <v>124</v>
      </c>
      <c r="G16" s="163" t="s">
        <v>125</v>
      </c>
      <c r="H16" s="163" t="s">
        <v>126</v>
      </c>
      <c r="I16" s="165" t="s">
        <v>127</v>
      </c>
      <c r="J16" s="215"/>
    </row>
    <row r="17" spans="1:10" s="162" customFormat="1" ht="70.5" customHeight="1" thickBot="1">
      <c r="A17" s="166" t="s">
        <v>128</v>
      </c>
      <c r="B17" s="167">
        <v>22727</v>
      </c>
      <c r="C17" s="168">
        <v>504</v>
      </c>
      <c r="D17" s="168">
        <v>2535</v>
      </c>
      <c r="E17" s="169">
        <v>34</v>
      </c>
      <c r="F17" s="171">
        <v>19635</v>
      </c>
      <c r="G17" s="168">
        <v>179</v>
      </c>
      <c r="H17" s="168">
        <v>2023</v>
      </c>
      <c r="I17" s="169">
        <v>30</v>
      </c>
      <c r="J17" s="222">
        <f>SUM(B19:I19)</f>
        <v>47667</v>
      </c>
    </row>
    <row r="18" spans="1:10" s="162" customFormat="1" ht="70.5" customHeight="1" thickBot="1">
      <c r="A18" s="220" t="s">
        <v>129</v>
      </c>
      <c r="B18" s="228">
        <f>SUM(B17:C17)</f>
        <v>23231</v>
      </c>
      <c r="C18" s="229"/>
      <c r="D18" s="230">
        <f>SUM(D17:E17)</f>
        <v>2569</v>
      </c>
      <c r="E18" s="231"/>
      <c r="F18" s="232">
        <f>SUM(F17:G17)</f>
        <v>19814</v>
      </c>
      <c r="G18" s="229"/>
      <c r="H18" s="230">
        <f>SUM(H17:I17)</f>
        <v>2053</v>
      </c>
      <c r="I18" s="231"/>
      <c r="J18" s="223"/>
    </row>
    <row r="19" spans="1:10" s="23" customFormat="1" ht="57.75" customHeight="1" thickBot="1">
      <c r="A19" s="221"/>
      <c r="B19" s="228">
        <f>SUM(B18:E18)</f>
        <v>25800</v>
      </c>
      <c r="C19" s="232"/>
      <c r="D19" s="232"/>
      <c r="E19" s="231"/>
      <c r="F19" s="232">
        <f>SUM(F18:I18)</f>
        <v>21867</v>
      </c>
      <c r="G19" s="232"/>
      <c r="H19" s="232"/>
      <c r="I19" s="231"/>
      <c r="J19" s="224"/>
    </row>
    <row r="20" spans="1:10" s="23" customFormat="1" ht="57.75" customHeight="1" thickBot="1">
      <c r="A20" s="166" t="s">
        <v>109</v>
      </c>
      <c r="B20" s="225">
        <f>B19/J17</f>
        <v>0.54125495625904718</v>
      </c>
      <c r="C20" s="226"/>
      <c r="D20" s="226"/>
      <c r="E20" s="227"/>
      <c r="F20" s="226">
        <f>F19/J17</f>
        <v>0.45874504374095287</v>
      </c>
      <c r="G20" s="226"/>
      <c r="H20" s="226"/>
      <c r="I20" s="227"/>
    </row>
    <row r="21" spans="1:10" s="23" customFormat="1" ht="30.6"/>
    <row r="22" spans="1:10" s="23" customFormat="1" ht="30.6"/>
    <row r="23" spans="1:10" s="23" customFormat="1" ht="30.6"/>
    <row r="24" spans="1:10" s="23" customFormat="1" ht="30.6"/>
    <row r="25" spans="1:10" s="23" customFormat="1" ht="49.5" customHeight="1"/>
    <row r="26" spans="1:10" s="23" customFormat="1" ht="30.6"/>
    <row r="27" spans="1:10" s="23" customFormat="1" ht="30.6"/>
    <row r="28" spans="1:10" s="23" customFormat="1" ht="30.6"/>
    <row r="29" spans="1:10" s="23" customFormat="1" ht="30.6"/>
    <row r="30" spans="1:10" s="23" customFormat="1" ht="30.6"/>
    <row r="31" spans="1:10" s="23" customFormat="1" ht="30.6"/>
    <row r="32" spans="1:10" s="23" customFormat="1" ht="30.6"/>
    <row r="33" s="23" customFormat="1" ht="30.6"/>
    <row r="34" s="23" customFormat="1" ht="30.6"/>
    <row r="35" s="23" customFormat="1" ht="30.6"/>
    <row r="36" s="23" customFormat="1" ht="30.6"/>
    <row r="37" s="23" customFormat="1" ht="30.6"/>
    <row r="38" s="23" customFormat="1" ht="30.6"/>
    <row r="39" s="23" customFormat="1" ht="30.6"/>
    <row r="40" s="23" customFormat="1" ht="30.6"/>
    <row r="41" s="23" customFormat="1" ht="30.6"/>
    <row r="42" s="23" customFormat="1" ht="30.6"/>
    <row r="43" s="23" customFormat="1" ht="30.6"/>
    <row r="44" s="23" customFormat="1" ht="30.6"/>
    <row r="45" s="23" customFormat="1" ht="30.6"/>
    <row r="46" s="23" customFormat="1" ht="30.6"/>
    <row r="47" s="23" customFormat="1" ht="30.6"/>
    <row r="48" s="23" customFormat="1" ht="30.6"/>
    <row r="49" s="23" customFormat="1" ht="30.6"/>
    <row r="50" s="23" customFormat="1" ht="30.6"/>
    <row r="51" s="23" customFormat="1" ht="30.6"/>
    <row r="52" s="23" customFormat="1" ht="30.6"/>
    <row r="53" s="23" customFormat="1" ht="30.6"/>
    <row r="54" s="23" customFormat="1" ht="30.6"/>
    <row r="55" s="23" customFormat="1" ht="30.6"/>
    <row r="56" s="23" customFormat="1" ht="30.6"/>
    <row r="57" s="23" customFormat="1" ht="30.6"/>
    <row r="58" s="23" customFormat="1" ht="30.6"/>
  </sheetData>
  <mergeCells count="27">
    <mergeCell ref="A18:A19"/>
    <mergeCell ref="J17:J19"/>
    <mergeCell ref="B20:E20"/>
    <mergeCell ref="F20:I20"/>
    <mergeCell ref="B18:C18"/>
    <mergeCell ref="D18:E18"/>
    <mergeCell ref="F18:G18"/>
    <mergeCell ref="H18:I18"/>
    <mergeCell ref="B19:E19"/>
    <mergeCell ref="F19:I19"/>
    <mergeCell ref="A14:A16"/>
    <mergeCell ref="B14:E14"/>
    <mergeCell ref="F14:I14"/>
    <mergeCell ref="J14:J16"/>
    <mergeCell ref="B15:C15"/>
    <mergeCell ref="D15:E15"/>
    <mergeCell ref="F15:G15"/>
    <mergeCell ref="H15:I15"/>
    <mergeCell ref="A3:I3"/>
    <mergeCell ref="A6:A8"/>
    <mergeCell ref="B6:G6"/>
    <mergeCell ref="H6:H8"/>
    <mergeCell ref="I6:I8"/>
    <mergeCell ref="B7:C7"/>
    <mergeCell ref="D7:D8"/>
    <mergeCell ref="E7:F7"/>
    <mergeCell ref="G7:G8"/>
  </mergeCells>
  <printOptions horizontalCentered="1"/>
  <pageMargins left="0.55118110236220474" right="0.55118110236220474" top="0.78740157480314965" bottom="0.59055118110236227" header="0.51181102362204722" footer="0.51181102362204722"/>
  <pageSetup paperSize="9" scale="4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2"/>
  <dimension ref="A1:E14"/>
  <sheetViews>
    <sheetView topLeftCell="A13" workbookViewId="0">
      <selection activeCell="G3" sqref="G3"/>
    </sheetView>
  </sheetViews>
  <sheetFormatPr defaultColWidth="9.109375" defaultRowHeight="14.4"/>
  <cols>
    <col min="1" max="1" width="22.109375" style="1" customWidth="1"/>
    <col min="2" max="2" width="20.109375" style="1" customWidth="1"/>
    <col min="3" max="3" width="15" style="1" customWidth="1"/>
    <col min="4" max="16384" width="9.109375" style="1"/>
  </cols>
  <sheetData>
    <row r="1" spans="1:5" ht="84.75" customHeight="1" thickBot="1">
      <c r="A1" s="233" t="s">
        <v>96</v>
      </c>
      <c r="B1" s="233"/>
      <c r="C1" s="233"/>
    </row>
    <row r="2" spans="1:5" ht="47.25" customHeight="1" thickBot="1">
      <c r="A2" s="2" t="s">
        <v>0</v>
      </c>
      <c r="B2" s="2" t="s">
        <v>130</v>
      </c>
      <c r="C2" s="2" t="s">
        <v>13</v>
      </c>
      <c r="E2" s="109"/>
    </row>
    <row r="3" spans="1:5" ht="33.75" customHeight="1">
      <c r="A3" s="3" t="s">
        <v>2</v>
      </c>
      <c r="B3" s="40">
        <v>16534</v>
      </c>
      <c r="C3" s="175">
        <f>B3/$B$14</f>
        <v>0.43699122528808543</v>
      </c>
    </row>
    <row r="4" spans="1:5" ht="33.75" customHeight="1">
      <c r="A4" s="4" t="s">
        <v>3</v>
      </c>
      <c r="B4" s="41">
        <v>5913</v>
      </c>
      <c r="C4" s="175">
        <f t="shared" ref="C4:C14" si="0">B4/$B$14</f>
        <v>0.15627973358705993</v>
      </c>
    </row>
    <row r="5" spans="1:5" ht="33.75" customHeight="1">
      <c r="A5" s="4" t="s">
        <v>4</v>
      </c>
      <c r="B5" s="41">
        <v>3922</v>
      </c>
      <c r="C5" s="175">
        <f t="shared" si="0"/>
        <v>0.10365789195475208</v>
      </c>
    </row>
    <row r="6" spans="1:5" ht="33.75" customHeight="1">
      <c r="A6" s="4" t="s">
        <v>5</v>
      </c>
      <c r="B6" s="41">
        <v>3324</v>
      </c>
      <c r="C6" s="175">
        <f t="shared" si="0"/>
        <v>8.7852838566444658E-2</v>
      </c>
    </row>
    <row r="7" spans="1:5" ht="33.75" customHeight="1">
      <c r="A7" s="4" t="s">
        <v>6</v>
      </c>
      <c r="B7" s="41">
        <v>2197</v>
      </c>
      <c r="C7" s="175">
        <f t="shared" si="0"/>
        <v>5.8066391796172956E-2</v>
      </c>
      <c r="D7" s="53"/>
    </row>
    <row r="8" spans="1:5" ht="33.75" customHeight="1">
      <c r="A8" s="4" t="s">
        <v>8</v>
      </c>
      <c r="B8" s="41">
        <v>1570</v>
      </c>
      <c r="C8" s="175">
        <f t="shared" si="0"/>
        <v>4.1494872608098109E-2</v>
      </c>
    </row>
    <row r="9" spans="1:5" ht="33.75" customHeight="1">
      <c r="A9" s="4" t="s">
        <v>7</v>
      </c>
      <c r="B9" s="41">
        <v>1380</v>
      </c>
      <c r="C9" s="175">
        <f t="shared" si="0"/>
        <v>3.6473200126863302E-2</v>
      </c>
    </row>
    <row r="10" spans="1:5" ht="33.75" customHeight="1">
      <c r="A10" s="4" t="s">
        <v>9</v>
      </c>
      <c r="B10" s="41">
        <v>1206</v>
      </c>
      <c r="C10" s="175">
        <f t="shared" si="0"/>
        <v>3.1874405328258804E-2</v>
      </c>
    </row>
    <row r="11" spans="1:5" ht="33.75" customHeight="1">
      <c r="A11" s="4" t="s">
        <v>10</v>
      </c>
      <c r="B11" s="41">
        <v>985</v>
      </c>
      <c r="C11" s="175">
        <f t="shared" si="0"/>
        <v>2.6033407336927793E-2</v>
      </c>
    </row>
    <row r="12" spans="1:5" ht="33.75" customHeight="1">
      <c r="A12" s="4" t="s">
        <v>11</v>
      </c>
      <c r="B12" s="41">
        <v>621</v>
      </c>
      <c r="C12" s="175">
        <f t="shared" si="0"/>
        <v>1.6412940057088488E-2</v>
      </c>
    </row>
    <row r="13" spans="1:5" ht="33.75" customHeight="1" thickBot="1">
      <c r="A13" s="5" t="s">
        <v>12</v>
      </c>
      <c r="B13" s="42">
        <v>184</v>
      </c>
      <c r="C13" s="176">
        <f t="shared" si="0"/>
        <v>4.8630933502484402E-3</v>
      </c>
    </row>
    <row r="14" spans="1:5" ht="49.5" customHeight="1" thickBot="1">
      <c r="A14" s="6" t="s">
        <v>131</v>
      </c>
      <c r="B14" s="110">
        <f>SUM(B3:B13)</f>
        <v>37836</v>
      </c>
      <c r="C14" s="111">
        <f t="shared" si="0"/>
        <v>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3"/>
  <dimension ref="A3:D14"/>
  <sheetViews>
    <sheetView showZeros="0" topLeftCell="A7" workbookViewId="0">
      <selection activeCell="H12" sqref="H12"/>
    </sheetView>
  </sheetViews>
  <sheetFormatPr defaultColWidth="9.109375" defaultRowHeight="20.399999999999999"/>
  <cols>
    <col min="1" max="1" width="6.6640625" style="10" customWidth="1"/>
    <col min="2" max="2" width="50" style="10" customWidth="1"/>
    <col min="3" max="3" width="19.109375" style="11" customWidth="1"/>
    <col min="4" max="4" width="13.109375" style="7" customWidth="1"/>
    <col min="5" max="16384" width="9.109375" style="7"/>
  </cols>
  <sheetData>
    <row r="3" spans="1:4" ht="20.25" customHeight="1">
      <c r="A3" s="234" t="s">
        <v>97</v>
      </c>
      <c r="B3" s="235"/>
      <c r="C3" s="235"/>
      <c r="D3" s="235"/>
    </row>
    <row r="4" spans="1:4" ht="38.25" customHeight="1">
      <c r="A4" s="235"/>
      <c r="B4" s="235"/>
      <c r="C4" s="235"/>
      <c r="D4" s="235"/>
    </row>
    <row r="5" spans="1:4" ht="21.6" thickBot="1">
      <c r="A5" s="8"/>
      <c r="B5" s="8"/>
      <c r="C5" s="9"/>
    </row>
    <row r="6" spans="1:4" ht="45" customHeight="1">
      <c r="A6" s="240" t="s">
        <v>14</v>
      </c>
      <c r="B6" s="240" t="s">
        <v>15</v>
      </c>
      <c r="C6" s="238" t="s">
        <v>132</v>
      </c>
      <c r="D6" s="238" t="s">
        <v>133</v>
      </c>
    </row>
    <row r="7" spans="1:4" ht="45" customHeight="1" thickBot="1">
      <c r="A7" s="241"/>
      <c r="B7" s="241"/>
      <c r="C7" s="239"/>
      <c r="D7" s="239"/>
    </row>
    <row r="8" spans="1:4" ht="45" customHeight="1">
      <c r="A8" s="116">
        <v>1</v>
      </c>
      <c r="B8" s="117" t="s">
        <v>16</v>
      </c>
      <c r="C8" s="118">
        <v>28575</v>
      </c>
      <c r="D8" s="119">
        <f t="shared" ref="D8:D14" si="0">C8/$C$14</f>
        <v>0.75523311132255</v>
      </c>
    </row>
    <row r="9" spans="1:4" ht="45" customHeight="1">
      <c r="A9" s="120">
        <v>2</v>
      </c>
      <c r="B9" s="114" t="s">
        <v>44</v>
      </c>
      <c r="C9" s="115">
        <v>3581</v>
      </c>
      <c r="D9" s="121">
        <f t="shared" si="0"/>
        <v>9.4645311343693833E-2</v>
      </c>
    </row>
    <row r="10" spans="1:4" ht="45" customHeight="1">
      <c r="A10" s="120">
        <v>3</v>
      </c>
      <c r="B10" s="114" t="s">
        <v>17</v>
      </c>
      <c r="C10" s="115">
        <v>2375</v>
      </c>
      <c r="D10" s="121">
        <f t="shared" si="0"/>
        <v>6.277090601543503E-2</v>
      </c>
    </row>
    <row r="11" spans="1:4" ht="45" customHeight="1">
      <c r="A11" s="120">
        <v>4</v>
      </c>
      <c r="B11" s="114" t="s">
        <v>47</v>
      </c>
      <c r="C11" s="115">
        <v>2221</v>
      </c>
      <c r="D11" s="121">
        <f t="shared" si="0"/>
        <v>5.8700708320118408E-2</v>
      </c>
    </row>
    <row r="12" spans="1:4" ht="45" customHeight="1">
      <c r="A12" s="120">
        <v>5</v>
      </c>
      <c r="B12" s="114" t="s">
        <v>51</v>
      </c>
      <c r="C12" s="115">
        <v>415</v>
      </c>
      <c r="D12" s="121">
        <f t="shared" si="0"/>
        <v>1.0968389893223384E-2</v>
      </c>
    </row>
    <row r="13" spans="1:4" ht="45" customHeight="1" thickBot="1">
      <c r="A13" s="122"/>
      <c r="B13" s="123" t="s">
        <v>52</v>
      </c>
      <c r="C13" s="124">
        <v>669</v>
      </c>
      <c r="D13" s="125">
        <f t="shared" si="0"/>
        <v>1.7681573104979385E-2</v>
      </c>
    </row>
    <row r="14" spans="1:4" ht="57.75" customHeight="1" thickBot="1">
      <c r="A14" s="236" t="s">
        <v>134</v>
      </c>
      <c r="B14" s="237"/>
      <c r="C14" s="112">
        <f>SUM(C8:C13)</f>
        <v>37836</v>
      </c>
      <c r="D14" s="113">
        <f t="shared" si="0"/>
        <v>1</v>
      </c>
    </row>
  </sheetData>
  <mergeCells count="6">
    <mergeCell ref="A3:D4"/>
    <mergeCell ref="A14:B14"/>
    <mergeCell ref="D6:D7"/>
    <mergeCell ref="A6:A7"/>
    <mergeCell ref="B6:B7"/>
    <mergeCell ref="C6:C7"/>
  </mergeCells>
  <printOptions horizontalCentered="1"/>
  <pageMargins left="0.35433070866141736" right="0.35433070866141736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4"/>
  <dimension ref="A1:D14"/>
  <sheetViews>
    <sheetView showZeros="0" topLeftCell="A16" workbookViewId="0">
      <selection activeCell="H10" sqref="H10"/>
    </sheetView>
  </sheetViews>
  <sheetFormatPr defaultColWidth="9.109375" defaultRowHeight="13.2"/>
  <cols>
    <col min="1" max="1" width="6.6640625" style="12" customWidth="1"/>
    <col min="2" max="2" width="45.109375" style="19" customWidth="1"/>
    <col min="3" max="3" width="17.6640625" style="12" customWidth="1"/>
    <col min="4" max="4" width="12" style="12" customWidth="1"/>
    <col min="5" max="16384" width="9.109375" style="12"/>
  </cols>
  <sheetData>
    <row r="1" spans="1:4" ht="54.75" customHeight="1" thickBot="1">
      <c r="A1" s="246" t="s">
        <v>98</v>
      </c>
      <c r="B1" s="246"/>
      <c r="C1" s="246"/>
      <c r="D1" s="246"/>
    </row>
    <row r="2" spans="1:4" s="16" customFormat="1" ht="54.75" customHeight="1" thickBot="1">
      <c r="A2" s="13" t="s">
        <v>135</v>
      </c>
      <c r="B2" s="14" t="s">
        <v>18</v>
      </c>
      <c r="C2" s="15" t="s">
        <v>136</v>
      </c>
      <c r="D2" s="15" t="s">
        <v>137</v>
      </c>
    </row>
    <row r="3" spans="1:4" ht="30.9" customHeight="1">
      <c r="A3" s="17" t="s">
        <v>19</v>
      </c>
      <c r="B3" s="128" t="s">
        <v>20</v>
      </c>
      <c r="C3" s="129">
        <v>8461</v>
      </c>
      <c r="D3" s="130">
        <f>C3/$C$14</f>
        <v>0.15563608270178794</v>
      </c>
    </row>
    <row r="4" spans="1:4" ht="30.9" customHeight="1">
      <c r="A4" s="18" t="s">
        <v>21</v>
      </c>
      <c r="B4" s="131" t="s">
        <v>67</v>
      </c>
      <c r="C4" s="132">
        <v>7571</v>
      </c>
      <c r="D4" s="133">
        <f t="shared" ref="D4:D14" si="0">C4/$C$14</f>
        <v>0.13926495474946657</v>
      </c>
    </row>
    <row r="5" spans="1:4" ht="30.9" customHeight="1">
      <c r="A5" s="18" t="s">
        <v>22</v>
      </c>
      <c r="B5" s="131" t="s">
        <v>68</v>
      </c>
      <c r="C5" s="132">
        <v>6263</v>
      </c>
      <c r="D5" s="133">
        <f t="shared" si="0"/>
        <v>0.11520491501729085</v>
      </c>
    </row>
    <row r="6" spans="1:4" ht="30.9" customHeight="1">
      <c r="A6" s="18" t="s">
        <v>23</v>
      </c>
      <c r="B6" s="131" t="s">
        <v>69</v>
      </c>
      <c r="C6" s="132">
        <v>3340</v>
      </c>
      <c r="D6" s="133">
        <f t="shared" si="0"/>
        <v>6.1437716135678021E-2</v>
      </c>
    </row>
    <row r="7" spans="1:4" ht="30.9" customHeight="1">
      <c r="A7" s="18" t="s">
        <v>24</v>
      </c>
      <c r="B7" s="131" t="s">
        <v>70</v>
      </c>
      <c r="C7" s="132">
        <v>3202</v>
      </c>
      <c r="D7" s="133">
        <f t="shared" si="0"/>
        <v>5.8899271576778753E-2</v>
      </c>
    </row>
    <row r="8" spans="1:4" ht="30.9" customHeight="1">
      <c r="A8" s="18" t="s">
        <v>25</v>
      </c>
      <c r="B8" s="131" t="s">
        <v>71</v>
      </c>
      <c r="C8" s="132">
        <v>3169</v>
      </c>
      <c r="D8" s="133">
        <f t="shared" si="0"/>
        <v>5.8292252225737619E-2</v>
      </c>
    </row>
    <row r="9" spans="1:4" ht="30.9" customHeight="1">
      <c r="A9" s="18" t="s">
        <v>26</v>
      </c>
      <c r="B9" s="131" t="s">
        <v>45</v>
      </c>
      <c r="C9" s="132">
        <v>3073</v>
      </c>
      <c r="D9" s="133">
        <f t="shared" si="0"/>
        <v>5.6526377749981607E-2</v>
      </c>
    </row>
    <row r="10" spans="1:4" ht="30.9" customHeight="1">
      <c r="A10" s="18" t="s">
        <v>27</v>
      </c>
      <c r="B10" s="131" t="s">
        <v>72</v>
      </c>
      <c r="C10" s="132">
        <v>3043</v>
      </c>
      <c r="D10" s="133">
        <f t="shared" si="0"/>
        <v>5.597454197630785E-2</v>
      </c>
    </row>
    <row r="11" spans="1:4" ht="30.9" customHeight="1">
      <c r="A11" s="18" t="s">
        <v>28</v>
      </c>
      <c r="B11" s="131" t="s">
        <v>46</v>
      </c>
      <c r="C11" s="132">
        <v>3034</v>
      </c>
      <c r="D11" s="133">
        <f t="shared" si="0"/>
        <v>5.5808991244205727E-2</v>
      </c>
    </row>
    <row r="12" spans="1:4" ht="30.9" customHeight="1">
      <c r="A12" s="18" t="s">
        <v>29</v>
      </c>
      <c r="B12" s="131" t="s">
        <v>73</v>
      </c>
      <c r="C12" s="132">
        <v>2690</v>
      </c>
      <c r="D12" s="133">
        <f t="shared" si="0"/>
        <v>4.9481274372746673E-2</v>
      </c>
    </row>
    <row r="13" spans="1:4" ht="30.9" customHeight="1" thickBot="1">
      <c r="A13" s="242" t="s">
        <v>30</v>
      </c>
      <c r="B13" s="243"/>
      <c r="C13" s="134">
        <v>10518</v>
      </c>
      <c r="D13" s="135">
        <f t="shared" si="0"/>
        <v>0.19347362225001841</v>
      </c>
    </row>
    <row r="14" spans="1:4" ht="25.2" thickBot="1">
      <c r="A14" s="244" t="s">
        <v>138</v>
      </c>
      <c r="B14" s="245"/>
      <c r="C14" s="126">
        <f>SUM(C3:C13)</f>
        <v>54364</v>
      </c>
      <c r="D14" s="127">
        <f t="shared" si="0"/>
        <v>1</v>
      </c>
    </row>
  </sheetData>
  <mergeCells count="3">
    <mergeCell ref="A13:B13"/>
    <mergeCell ref="A14:B14"/>
    <mergeCell ref="A1:D1"/>
  </mergeCells>
  <printOptions horizontalCentered="1"/>
  <pageMargins left="0" right="0" top="0" bottom="0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5"/>
  <dimension ref="A2:E12"/>
  <sheetViews>
    <sheetView workbookViewId="0">
      <selection activeCell="J15" sqref="J15"/>
    </sheetView>
  </sheetViews>
  <sheetFormatPr defaultColWidth="9" defaultRowHeight="24.6"/>
  <cols>
    <col min="1" max="1" width="27.109375" style="30" customWidth="1"/>
    <col min="2" max="2" width="10.6640625" style="30" hidden="1" customWidth="1"/>
    <col min="3" max="3" width="9.109375" style="30" bestFit="1" customWidth="1"/>
    <col min="4" max="4" width="12.6640625" style="30" customWidth="1"/>
    <col min="5" max="5" width="11.44140625" style="30" customWidth="1"/>
    <col min="6" max="16384" width="9" style="30"/>
  </cols>
  <sheetData>
    <row r="2" spans="1:5" ht="43.5" customHeight="1" thickBot="1">
      <c r="A2" s="247" t="s">
        <v>99</v>
      </c>
      <c r="B2" s="247"/>
      <c r="C2" s="247"/>
      <c r="D2" s="247"/>
      <c r="E2" s="247"/>
    </row>
    <row r="3" spans="1:5" s="31" customFormat="1" ht="27" customHeight="1">
      <c r="A3" s="136" t="s">
        <v>139</v>
      </c>
      <c r="B3" s="137">
        <v>2020</v>
      </c>
      <c r="C3" s="138">
        <v>2022</v>
      </c>
      <c r="D3" s="138">
        <v>2023</v>
      </c>
      <c r="E3" s="139" t="s">
        <v>140</v>
      </c>
    </row>
    <row r="4" spans="1:5" s="31" customFormat="1" ht="27" customHeight="1">
      <c r="A4" s="140" t="s">
        <v>39</v>
      </c>
      <c r="B4" s="43">
        <v>20767</v>
      </c>
      <c r="C4" s="43">
        <v>30888</v>
      </c>
      <c r="D4" s="43">
        <v>36755</v>
      </c>
      <c r="E4" s="145">
        <f>(D4-C4)/C4</f>
        <v>0.18994431494431493</v>
      </c>
    </row>
    <row r="5" spans="1:5" s="31" customFormat="1" ht="27" customHeight="1" thickBot="1">
      <c r="A5" s="146" t="s">
        <v>48</v>
      </c>
      <c r="B5" s="147">
        <v>23831</v>
      </c>
      <c r="C5" s="147">
        <v>32277</v>
      </c>
      <c r="D5" s="147">
        <v>37836</v>
      </c>
      <c r="E5" s="148">
        <f t="shared" ref="E5:E6" si="0">(D5-C5)/C5</f>
        <v>0.17222790222139603</v>
      </c>
    </row>
    <row r="6" spans="1:5" s="31" customFormat="1" ht="27" customHeight="1" thickBot="1">
      <c r="A6" s="149" t="s">
        <v>40</v>
      </c>
      <c r="B6" s="150">
        <f>B4/B5</f>
        <v>0.87142797196928368</v>
      </c>
      <c r="C6" s="150">
        <f>C4/C5</f>
        <v>0.95696626080490754</v>
      </c>
      <c r="D6" s="151">
        <v>0.97</v>
      </c>
      <c r="E6" s="152">
        <f t="shared" si="0"/>
        <v>1.3619852369852317E-2</v>
      </c>
    </row>
    <row r="8" spans="1:5" ht="25.2" thickBot="1"/>
    <row r="9" spans="1:5">
      <c r="A9" s="136" t="s">
        <v>141</v>
      </c>
      <c r="B9" s="137">
        <v>2020</v>
      </c>
      <c r="C9" s="138">
        <v>2022</v>
      </c>
      <c r="D9" s="138">
        <v>2023</v>
      </c>
      <c r="E9" s="139" t="s">
        <v>142</v>
      </c>
    </row>
    <row r="10" spans="1:5">
      <c r="A10" s="140" t="s">
        <v>41</v>
      </c>
      <c r="B10" s="43">
        <v>113680</v>
      </c>
      <c r="C10" s="43">
        <v>154856</v>
      </c>
      <c r="D10" s="43">
        <v>188305</v>
      </c>
      <c r="E10" s="143">
        <f>(D10-C10)/C10</f>
        <v>0.21600067159167227</v>
      </c>
    </row>
    <row r="11" spans="1:5">
      <c r="A11" s="140" t="s">
        <v>42</v>
      </c>
      <c r="B11" s="43">
        <v>42620</v>
      </c>
      <c r="C11" s="43">
        <v>60971</v>
      </c>
      <c r="D11" s="43">
        <v>67500</v>
      </c>
      <c r="E11" s="143">
        <f t="shared" ref="E11:E12" si="1">(D11-C11)/C11</f>
        <v>0.10708369552738187</v>
      </c>
    </row>
    <row r="12" spans="1:5" ht="25.2" thickBot="1">
      <c r="A12" s="141" t="s">
        <v>43</v>
      </c>
      <c r="B12" s="142">
        <v>865</v>
      </c>
      <c r="C12" s="142">
        <v>798</v>
      </c>
      <c r="D12" s="142">
        <v>849</v>
      </c>
      <c r="E12" s="144">
        <f t="shared" si="1"/>
        <v>6.3909774436090222E-2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"/>
  <sheetViews>
    <sheetView zoomScale="62" zoomScaleNormal="62" workbookViewId="0">
      <selection activeCell="E9" sqref="E9"/>
    </sheetView>
  </sheetViews>
  <sheetFormatPr defaultColWidth="9.109375" defaultRowHeight="27.6"/>
  <cols>
    <col min="1" max="1" width="34.88671875" style="20" customWidth="1"/>
    <col min="2" max="2" width="17.6640625" style="20" customWidth="1"/>
    <col min="3" max="3" width="24.109375" style="20" customWidth="1"/>
    <col min="4" max="4" width="26.6640625" style="20" customWidth="1"/>
    <col min="5" max="5" width="23" style="20" customWidth="1"/>
    <col min="6" max="6" width="23.109375" style="20" customWidth="1"/>
    <col min="7" max="7" width="22.6640625" style="20" customWidth="1"/>
    <col min="8" max="8" width="24.109375" style="20" customWidth="1"/>
    <col min="9" max="9" width="20.109375" style="20" customWidth="1"/>
    <col min="10" max="10" width="18.6640625" style="20" hidden="1" customWidth="1"/>
    <col min="11" max="18" width="0" style="20" hidden="1" customWidth="1"/>
    <col min="19" max="16384" width="9.109375" style="20"/>
  </cols>
  <sheetData>
    <row r="1" spans="1:21" ht="36.75" customHeight="1"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21"/>
      <c r="T1" s="22"/>
      <c r="U1" s="22"/>
    </row>
    <row r="2" spans="1:21" ht="99.75" customHeight="1">
      <c r="A2" s="248" t="s">
        <v>100</v>
      </c>
      <c r="B2" s="249"/>
      <c r="C2" s="249"/>
      <c r="D2" s="249"/>
      <c r="E2" s="249"/>
      <c r="F2" s="249"/>
      <c r="G2" s="249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21"/>
      <c r="T2" s="22"/>
      <c r="U2" s="22"/>
    </row>
    <row r="3" spans="1:21" ht="59.25" customHeight="1" thickBot="1"/>
    <row r="4" spans="1:21" ht="70.5" customHeight="1">
      <c r="A4" s="154" t="s">
        <v>143</v>
      </c>
      <c r="B4" s="155" t="s">
        <v>35</v>
      </c>
      <c r="C4" s="155" t="s">
        <v>34</v>
      </c>
      <c r="D4" s="155" t="s">
        <v>33</v>
      </c>
      <c r="E4" s="155" t="s">
        <v>32</v>
      </c>
      <c r="F4" s="155" t="s">
        <v>36</v>
      </c>
      <c r="G4" s="156" t="s">
        <v>144</v>
      </c>
    </row>
    <row r="5" spans="1:21" ht="44.25" customHeight="1">
      <c r="A5" s="174" t="s">
        <v>145</v>
      </c>
      <c r="B5" s="153">
        <v>1378</v>
      </c>
      <c r="C5" s="153">
        <v>30543</v>
      </c>
      <c r="D5" s="153">
        <v>12</v>
      </c>
      <c r="E5" s="153">
        <v>341</v>
      </c>
      <c r="F5" s="153">
        <v>3</v>
      </c>
      <c r="G5" s="159">
        <v>32277</v>
      </c>
    </row>
    <row r="6" spans="1:21" ht="37.5" customHeight="1">
      <c r="A6" s="173" t="s">
        <v>146</v>
      </c>
      <c r="B6" s="153">
        <v>1777</v>
      </c>
      <c r="C6" s="153">
        <v>35777</v>
      </c>
      <c r="D6" s="153">
        <v>16</v>
      </c>
      <c r="E6" s="153">
        <v>264</v>
      </c>
      <c r="F6" s="153">
        <v>2</v>
      </c>
      <c r="G6" s="159">
        <f>SUM(B6:F6)</f>
        <v>37836</v>
      </c>
    </row>
    <row r="7" spans="1:21" ht="78" customHeight="1" thickBot="1">
      <c r="A7" s="172" t="s">
        <v>147</v>
      </c>
      <c r="B7" s="157">
        <f>((B6-B5)/B5)</f>
        <v>0.2895500725689405</v>
      </c>
      <c r="C7" s="157">
        <f t="shared" ref="C7:G7" si="0">((C6-C5)/C5)</f>
        <v>0.17136496087483222</v>
      </c>
      <c r="D7" s="157">
        <f t="shared" si="0"/>
        <v>0.33333333333333331</v>
      </c>
      <c r="E7" s="157">
        <f t="shared" si="0"/>
        <v>-0.22580645161290322</v>
      </c>
      <c r="F7" s="157">
        <f t="shared" si="0"/>
        <v>-0.33333333333333331</v>
      </c>
      <c r="G7" s="158">
        <f t="shared" si="0"/>
        <v>0.17222790222139603</v>
      </c>
    </row>
    <row r="8" spans="1:21" ht="28.2" thickBot="1"/>
    <row r="9" spans="1:21" ht="88.2" customHeight="1">
      <c r="A9" s="258" t="s">
        <v>49</v>
      </c>
      <c r="B9" s="259"/>
      <c r="C9" s="33">
        <f>'[1]التصنيف القانوني بالمحافظات'!B3/'[1]التصنيف القانوني بالمحافظات'!B14</f>
        <v>0.39448508722566122</v>
      </c>
    </row>
    <row r="10" spans="1:21" ht="66.599999999999994" customHeight="1" thickBot="1">
      <c r="A10" s="260" t="s">
        <v>50</v>
      </c>
      <c r="B10" s="261"/>
      <c r="C10" s="34">
        <f>'[1]التصنيف القانوني بالمحافظات'!C3/'[1]التصنيف القانوني بالمحافظات'!C14</f>
        <v>0.43966794309193058</v>
      </c>
    </row>
  </sheetData>
  <mergeCells count="4">
    <mergeCell ref="B1:R1"/>
    <mergeCell ref="A2:G2"/>
    <mergeCell ref="A9:B9"/>
    <mergeCell ref="A10:B10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abSelected="1" workbookViewId="0">
      <selection activeCell="A8" sqref="A8"/>
    </sheetView>
  </sheetViews>
  <sheetFormatPr defaultColWidth="9.109375" defaultRowHeight="14.4"/>
  <cols>
    <col min="1" max="1" width="23.44140625" style="56" customWidth="1"/>
    <col min="2" max="2" width="15.5546875" style="56" customWidth="1"/>
    <col min="3" max="3" width="15" style="56" customWidth="1"/>
    <col min="4" max="4" width="15.88671875" style="56" customWidth="1"/>
    <col min="5" max="5" width="10.88671875" style="56" customWidth="1"/>
    <col min="6" max="16384" width="9.109375" style="56"/>
  </cols>
  <sheetData>
    <row r="1" spans="1:5" ht="45.75" customHeight="1">
      <c r="A1" s="254" t="s">
        <v>111</v>
      </c>
      <c r="B1" s="254"/>
      <c r="C1" s="254"/>
      <c r="D1" s="254"/>
      <c r="E1" s="254"/>
    </row>
    <row r="2" spans="1:5" ht="15" thickBot="1"/>
    <row r="3" spans="1:5" ht="21.75" customHeight="1">
      <c r="A3" s="255" t="s">
        <v>77</v>
      </c>
      <c r="B3" s="257" t="s">
        <v>74</v>
      </c>
      <c r="C3" s="257"/>
      <c r="D3" s="250" t="s">
        <v>112</v>
      </c>
      <c r="E3" s="252" t="s">
        <v>80</v>
      </c>
    </row>
    <row r="4" spans="1:5" s="57" customFormat="1" ht="63" customHeight="1">
      <c r="A4" s="256"/>
      <c r="B4" s="58" t="s">
        <v>75</v>
      </c>
      <c r="C4" s="58" t="s">
        <v>76</v>
      </c>
      <c r="D4" s="251"/>
      <c r="E4" s="253"/>
    </row>
    <row r="5" spans="1:5" ht="57" customHeight="1">
      <c r="A5" s="70" t="s">
        <v>78</v>
      </c>
      <c r="B5" s="62">
        <v>13923</v>
      </c>
      <c r="C5" s="62">
        <v>1519</v>
      </c>
      <c r="D5" s="63">
        <f>SUM(B5:C5)</f>
        <v>15442</v>
      </c>
      <c r="E5" s="71">
        <f>B5/D5</f>
        <v>0.90163191296464185</v>
      </c>
    </row>
    <row r="6" spans="1:5" ht="61.5" customHeight="1" thickBot="1">
      <c r="A6" s="72" t="s">
        <v>79</v>
      </c>
      <c r="B6" s="73">
        <v>15530</v>
      </c>
      <c r="C6" s="73">
        <v>2300</v>
      </c>
      <c r="D6" s="74">
        <f>SUM(B6:C6)</f>
        <v>17830</v>
      </c>
      <c r="E6" s="75">
        <f t="shared" ref="E6" si="0">B6/D6</f>
        <v>0.87100392596747056</v>
      </c>
    </row>
    <row r="7" spans="1:5" ht="61.5" customHeight="1" thickBot="1">
      <c r="A7" s="67" t="s">
        <v>66</v>
      </c>
      <c r="B7" s="68">
        <f>B6-B5</f>
        <v>1607</v>
      </c>
      <c r="C7" s="68">
        <f t="shared" ref="C7:D7" si="1">C6-C5</f>
        <v>781</v>
      </c>
      <c r="D7" s="69">
        <f t="shared" si="1"/>
        <v>2388</v>
      </c>
    </row>
    <row r="8" spans="1:5" ht="49.5" customHeight="1" thickBot="1">
      <c r="A8" s="64" t="s">
        <v>31</v>
      </c>
      <c r="B8" s="65">
        <f>B7/B5</f>
        <v>0.11542052718523307</v>
      </c>
      <c r="C8" s="65">
        <f t="shared" ref="C8:D8" si="2">C7/C5</f>
        <v>0.51415404871626069</v>
      </c>
      <c r="D8" s="66">
        <f t="shared" si="2"/>
        <v>0.15464318093511203</v>
      </c>
    </row>
  </sheetData>
  <mergeCells count="5">
    <mergeCell ref="D3:D4"/>
    <mergeCell ref="E3:E4"/>
    <mergeCell ref="A1:E1"/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Legal Classification</vt:lpstr>
      <vt:lpstr>Comparison by Classification in</vt:lpstr>
      <vt:lpstr>by action taken </vt:lpstr>
      <vt:lpstr>Suspects</vt:lpstr>
      <vt:lpstr>Number of Cases in Governorates</vt:lpstr>
      <vt:lpstr>Reporting Institution</vt:lpstr>
      <vt:lpstr>Top Ten Crimes</vt:lpstr>
      <vt:lpstr>Technological Development</vt:lpstr>
      <vt:lpstr>Comparison by Classification i1</vt:lpstr>
      <vt:lpstr>Implementation</vt:lpstr>
      <vt:lpstr>'by action taken '!Print_Titles</vt:lpstr>
      <vt:lpstr>'Reporting Institution'!Print_Titles</vt:lpstr>
      <vt:lpstr>'Top Ten Crimes'!Print_Titles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Talib Al Wahshi</dc:creator>
  <cp:lastModifiedBy>Mohammed Al Hajri</cp:lastModifiedBy>
  <cp:lastPrinted>2024-10-17T07:32:36Z</cp:lastPrinted>
  <dcterms:created xsi:type="dcterms:W3CDTF">2020-12-17T04:22:13Z</dcterms:created>
  <dcterms:modified xsi:type="dcterms:W3CDTF">2024-10-17T11:14:42Z</dcterms:modified>
</cp:coreProperties>
</file>